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dm\Desktop\Нова папка\"/>
    </mc:Choice>
  </mc:AlternateContent>
  <bookViews>
    <workbookView xWindow="-108" yWindow="-108" windowWidth="23256" windowHeight="12576" activeTab="2"/>
  </bookViews>
  <sheets>
    <sheet name="приклад_титульна" sheetId="10" r:id="rId1"/>
    <sheet name="Бакалавр" sheetId="7" state="hidden" r:id="rId2"/>
    <sheet name="НП_2024" sheetId="12" r:id="rId3"/>
  </sheets>
  <definedNames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_xlnm.Print_Titles" localSheetId="1">Бакалавр!$A:$B,Бакалавр!$2:$6</definedName>
    <definedName name="_xlnm.Print_Area" localSheetId="1">Бакалавр!$A$1:$T$193</definedName>
    <definedName name="_xlnm.Print_Area" localSheetId="2">НП_2024!$A$1:$R$89</definedName>
    <definedName name="_xlnm.Print_Area" localSheetId="0">приклад_титульна!$A$1:$BI$37</definedName>
    <definedName name="с22" localSheetId="1">#REF!</definedName>
    <definedName name="с22" localSheetId="0">#REF!</definedName>
    <definedName name="с22">#REF!</definedName>
    <definedName name="с222" localSheetId="1">#REF!</definedName>
    <definedName name="с222" localSheetId="0">#REF!</definedName>
    <definedName name="с222">#REF!</definedName>
  </definedNames>
  <calcPr calcId="162913"/>
</workbook>
</file>

<file path=xl/calcChain.xml><?xml version="1.0" encoding="utf-8"?>
<calcChain xmlns="http://schemas.openxmlformats.org/spreadsheetml/2006/main">
  <c r="BI29" i="10" l="1"/>
  <c r="BI28" i="10"/>
  <c r="BB32" i="10"/>
  <c r="BB34" i="10" s="1"/>
  <c r="BH30" i="10"/>
  <c r="BG30" i="10"/>
  <c r="BF30" i="10"/>
  <c r="BE30" i="10"/>
  <c r="BD30" i="10"/>
  <c r="BC30" i="10"/>
  <c r="BB30" i="10"/>
  <c r="BC34" i="10"/>
  <c r="BD34" i="10"/>
  <c r="BE34" i="10"/>
  <c r="BF34" i="10"/>
  <c r="BG34" i="10"/>
  <c r="BH34" i="10"/>
  <c r="BB28" i="10"/>
  <c r="BI33" i="10"/>
  <c r="BC32" i="10"/>
  <c r="BI32" i="10" l="1"/>
  <c r="BC28" i="10" l="1"/>
  <c r="O79" i="12" l="1"/>
  <c r="O78" i="12"/>
  <c r="G63" i="12"/>
  <c r="I63" i="12"/>
  <c r="J63" i="12"/>
  <c r="K63" i="12"/>
  <c r="L63" i="12"/>
  <c r="N63" i="12"/>
  <c r="P63" i="12"/>
  <c r="Q63" i="12"/>
  <c r="R63" i="12"/>
  <c r="M59" i="12"/>
  <c r="M60" i="12"/>
  <c r="M61" i="12"/>
  <c r="M62" i="12"/>
  <c r="H59" i="12"/>
  <c r="H60" i="12"/>
  <c r="H61" i="12"/>
  <c r="H62" i="12"/>
  <c r="F59" i="12"/>
  <c r="O59" i="12" s="1"/>
  <c r="F60" i="12"/>
  <c r="O60" i="12" s="1"/>
  <c r="F61" i="12"/>
  <c r="O61" i="12" s="1"/>
  <c r="F62" i="12"/>
  <c r="O62" i="12" s="1"/>
  <c r="G54" i="12"/>
  <c r="I54" i="12"/>
  <c r="J54" i="12"/>
  <c r="K54" i="12"/>
  <c r="L54" i="12"/>
  <c r="M54" i="12"/>
  <c r="N54" i="12"/>
  <c r="P54" i="12"/>
  <c r="Q54" i="12"/>
  <c r="R54" i="12"/>
  <c r="H51" i="12"/>
  <c r="H52" i="12"/>
  <c r="H53" i="12"/>
  <c r="H50" i="12"/>
  <c r="F52" i="12"/>
  <c r="F53" i="12"/>
  <c r="G47" i="12"/>
  <c r="I47" i="12"/>
  <c r="J47" i="12"/>
  <c r="K47" i="12"/>
  <c r="L47" i="12"/>
  <c r="N47" i="12"/>
  <c r="P47" i="12"/>
  <c r="Q47" i="12"/>
  <c r="R47" i="12"/>
  <c r="M43" i="12"/>
  <c r="M44" i="12"/>
  <c r="M45" i="12"/>
  <c r="M46" i="12"/>
  <c r="H43" i="12"/>
  <c r="H44" i="12"/>
  <c r="H45" i="12"/>
  <c r="H46" i="12"/>
  <c r="F43" i="12"/>
  <c r="O43" i="12" s="1"/>
  <c r="F44" i="12"/>
  <c r="O44" i="12" s="1"/>
  <c r="F45" i="12"/>
  <c r="O45" i="12" s="1"/>
  <c r="F46" i="12"/>
  <c r="H54" i="12" l="1"/>
  <c r="O46" i="12"/>
  <c r="U61" i="12"/>
  <c r="U45" i="12"/>
  <c r="M29" i="12" l="1"/>
  <c r="M27" i="12"/>
  <c r="M26" i="12"/>
  <c r="M24" i="12"/>
  <c r="M23" i="12"/>
  <c r="M16" i="12"/>
  <c r="M17" i="12"/>
  <c r="M18" i="12"/>
  <c r="M19" i="12"/>
  <c r="M20" i="12"/>
  <c r="M21" i="12"/>
  <c r="M15" i="12"/>
  <c r="M13" i="12"/>
  <c r="M14" i="12"/>
  <c r="M12" i="12"/>
  <c r="H29" i="12"/>
  <c r="H28" i="12"/>
  <c r="H27" i="12"/>
  <c r="H26" i="12"/>
  <c r="H24" i="12"/>
  <c r="H23" i="12"/>
  <c r="H16" i="12"/>
  <c r="H17" i="12"/>
  <c r="H18" i="12"/>
  <c r="H19" i="12"/>
  <c r="H20" i="12"/>
  <c r="H21" i="12"/>
  <c r="H13" i="12"/>
  <c r="H14" i="12"/>
  <c r="H12" i="12"/>
  <c r="P30" i="12"/>
  <c r="Q30" i="12"/>
  <c r="R30" i="12"/>
  <c r="F29" i="12" l="1"/>
  <c r="O29" i="12" s="1"/>
  <c r="F28" i="12"/>
  <c r="F27" i="12"/>
  <c r="O27" i="12" s="1"/>
  <c r="F26" i="12"/>
  <c r="G25" i="12"/>
  <c r="T25" i="12" s="1"/>
  <c r="H25" i="12"/>
  <c r="I25" i="12"/>
  <c r="J25" i="12"/>
  <c r="K25" i="12"/>
  <c r="M25" i="12"/>
  <c r="N25" i="12"/>
  <c r="F24" i="12"/>
  <c r="O24" i="12" s="1"/>
  <c r="F23" i="12"/>
  <c r="G22" i="12"/>
  <c r="T22" i="12" s="1"/>
  <c r="H22" i="12"/>
  <c r="I22" i="12"/>
  <c r="K22" i="12"/>
  <c r="M22" i="12"/>
  <c r="N22" i="12"/>
  <c r="N30" i="12" s="1"/>
  <c r="F21" i="12"/>
  <c r="O21" i="12" s="1"/>
  <c r="W21" i="12" s="1"/>
  <c r="F16" i="12"/>
  <c r="O16" i="12" s="1"/>
  <c r="F17" i="12"/>
  <c r="O17" i="12" s="1"/>
  <c r="F18" i="12"/>
  <c r="O18" i="12" s="1"/>
  <c r="F19" i="12"/>
  <c r="O19" i="12" s="1"/>
  <c r="F20" i="12"/>
  <c r="O20" i="12" s="1"/>
  <c r="F15" i="12"/>
  <c r="F13" i="12"/>
  <c r="F14" i="12"/>
  <c r="O14" i="12" s="1"/>
  <c r="F12" i="12"/>
  <c r="O12" i="12" s="1"/>
  <c r="G11" i="12"/>
  <c r="T11" i="12" s="1"/>
  <c r="H11" i="12"/>
  <c r="I11" i="12"/>
  <c r="J11" i="12"/>
  <c r="K11" i="12"/>
  <c r="M11" i="12"/>
  <c r="C37" i="12"/>
  <c r="C38" i="12" s="1"/>
  <c r="C68" i="12" s="1"/>
  <c r="E37" i="12"/>
  <c r="E38" i="12" s="1"/>
  <c r="E68" i="12" s="1"/>
  <c r="G37" i="12"/>
  <c r="H37" i="12"/>
  <c r="I37" i="12"/>
  <c r="J37" i="12"/>
  <c r="K37" i="12"/>
  <c r="L37" i="12"/>
  <c r="M37" i="12"/>
  <c r="N37" i="12"/>
  <c r="P37" i="12"/>
  <c r="Q37" i="12"/>
  <c r="R37" i="12"/>
  <c r="Z12" i="12"/>
  <c r="AA12" i="12"/>
  <c r="Z13" i="12"/>
  <c r="AB13" i="12" s="1"/>
  <c r="AA13" i="12"/>
  <c r="Z14" i="12"/>
  <c r="AA14" i="12"/>
  <c r="AA15" i="12"/>
  <c r="Y16" i="12"/>
  <c r="Z16" i="12"/>
  <c r="AA16" i="12"/>
  <c r="Y17" i="12"/>
  <c r="Z17" i="12"/>
  <c r="AA17" i="12"/>
  <c r="Y18" i="12"/>
  <c r="Z18" i="12"/>
  <c r="AA18" i="12"/>
  <c r="Y19" i="12"/>
  <c r="Z19" i="12"/>
  <c r="AA19" i="12"/>
  <c r="Y20" i="12"/>
  <c r="Z20" i="12"/>
  <c r="AA20" i="12"/>
  <c r="Y21" i="12"/>
  <c r="Z21" i="12"/>
  <c r="AA21" i="12"/>
  <c r="Y22" i="12"/>
  <c r="Z22" i="12"/>
  <c r="AA22" i="12"/>
  <c r="Y23" i="12"/>
  <c r="AA23" i="12"/>
  <c r="Y24" i="12"/>
  <c r="AA24" i="12"/>
  <c r="Y25" i="12"/>
  <c r="Z25" i="12"/>
  <c r="AA25" i="12"/>
  <c r="Z26" i="12"/>
  <c r="AA26" i="12"/>
  <c r="Z27" i="12"/>
  <c r="AA27" i="12"/>
  <c r="Y28" i="12"/>
  <c r="Z28" i="12"/>
  <c r="AA28" i="12"/>
  <c r="Y29" i="12"/>
  <c r="Z29" i="12"/>
  <c r="AA29" i="12"/>
  <c r="T12" i="12"/>
  <c r="V12" i="12"/>
  <c r="T13" i="12"/>
  <c r="U13" i="12"/>
  <c r="V13" i="12"/>
  <c r="T14" i="12"/>
  <c r="V14" i="12"/>
  <c r="T15" i="12"/>
  <c r="V15" i="12"/>
  <c r="T16" i="12"/>
  <c r="T17" i="12"/>
  <c r="T18" i="12"/>
  <c r="U18" i="12"/>
  <c r="V18" i="12"/>
  <c r="T19" i="12"/>
  <c r="T20" i="12"/>
  <c r="U20" i="12"/>
  <c r="T21" i="12"/>
  <c r="U21" i="12"/>
  <c r="V21" i="12"/>
  <c r="T23" i="12"/>
  <c r="U23" i="12"/>
  <c r="T24" i="12"/>
  <c r="U24" i="12"/>
  <c r="T26" i="12"/>
  <c r="T27" i="12"/>
  <c r="U27" i="12"/>
  <c r="T28" i="12"/>
  <c r="U28" i="12"/>
  <c r="T29" i="12"/>
  <c r="O75" i="12"/>
  <c r="O74" i="12"/>
  <c r="E67" i="12"/>
  <c r="P66" i="12"/>
  <c r="AA62" i="12"/>
  <c r="Z62" i="12"/>
  <c r="Y62" i="12"/>
  <c r="T62" i="12"/>
  <c r="V62" i="12"/>
  <c r="U62" i="12"/>
  <c r="AA61" i="12"/>
  <c r="Z61" i="12"/>
  <c r="Y61" i="12"/>
  <c r="T61" i="12"/>
  <c r="V61" i="12"/>
  <c r="AA60" i="12"/>
  <c r="Z60" i="12"/>
  <c r="Y60" i="12"/>
  <c r="T60" i="12"/>
  <c r="V60" i="12"/>
  <c r="W60" i="12"/>
  <c r="AA59" i="12"/>
  <c r="Z59" i="12"/>
  <c r="Y59" i="12"/>
  <c r="T59" i="12"/>
  <c r="V59" i="12"/>
  <c r="AA58" i="12"/>
  <c r="Z58" i="12"/>
  <c r="Y58" i="12"/>
  <c r="T58" i="12"/>
  <c r="M58" i="12"/>
  <c r="V58" i="12" s="1"/>
  <c r="H58" i="12"/>
  <c r="U58" i="12" s="1"/>
  <c r="F58" i="12"/>
  <c r="AA57" i="12"/>
  <c r="Z57" i="12"/>
  <c r="Y57" i="12"/>
  <c r="T57" i="12"/>
  <c r="M57" i="12"/>
  <c r="H57" i="12"/>
  <c r="F57" i="12"/>
  <c r="F63" i="12" s="1"/>
  <c r="T53" i="12"/>
  <c r="O53" i="12"/>
  <c r="AA52" i="12"/>
  <c r="Z52" i="12"/>
  <c r="Y52" i="12"/>
  <c r="V52" i="12"/>
  <c r="T52" i="12"/>
  <c r="U52" i="12"/>
  <c r="AA51" i="12"/>
  <c r="Z51" i="12"/>
  <c r="Y51" i="12"/>
  <c r="V51" i="12"/>
  <c r="U51" i="12"/>
  <c r="T51" i="12"/>
  <c r="F51" i="12"/>
  <c r="AA50" i="12"/>
  <c r="Z50" i="12"/>
  <c r="Y50" i="12"/>
  <c r="V50" i="12"/>
  <c r="U50" i="12"/>
  <c r="T50" i="12"/>
  <c r="F50" i="12"/>
  <c r="R66" i="12"/>
  <c r="Q66" i="12"/>
  <c r="N66" i="12"/>
  <c r="N67" i="12" s="1"/>
  <c r="L66" i="12"/>
  <c r="L67" i="12" s="1"/>
  <c r="K66" i="12"/>
  <c r="K67" i="12" s="1"/>
  <c r="J66" i="12"/>
  <c r="J67" i="12" s="1"/>
  <c r="I66" i="12"/>
  <c r="I67" i="12" s="1"/>
  <c r="G66" i="12"/>
  <c r="AA46" i="12"/>
  <c r="Z46" i="12"/>
  <c r="Y46" i="12"/>
  <c r="T46" i="12"/>
  <c r="V46" i="12"/>
  <c r="U46" i="12"/>
  <c r="AA45" i="12"/>
  <c r="Z45" i="12"/>
  <c r="Y45" i="12"/>
  <c r="AB45" i="12" s="1"/>
  <c r="T45" i="12"/>
  <c r="V45" i="12"/>
  <c r="AA44" i="12"/>
  <c r="Z44" i="12"/>
  <c r="Y44" i="12"/>
  <c r="T44" i="12"/>
  <c r="V44" i="12"/>
  <c r="U44" i="12"/>
  <c r="AA43" i="12"/>
  <c r="Z43" i="12"/>
  <c r="Y43" i="12"/>
  <c r="T43" i="12"/>
  <c r="V43" i="12"/>
  <c r="U43" i="12"/>
  <c r="AA42" i="12"/>
  <c r="Z42" i="12"/>
  <c r="Y42" i="12"/>
  <c r="T42" i="12"/>
  <c r="M42" i="12"/>
  <c r="V42" i="12" s="1"/>
  <c r="H42" i="12"/>
  <c r="U42" i="12" s="1"/>
  <c r="F42" i="12"/>
  <c r="AA41" i="12"/>
  <c r="Z41" i="12"/>
  <c r="Y41" i="12"/>
  <c r="T41" i="12"/>
  <c r="M41" i="12"/>
  <c r="H41" i="12"/>
  <c r="F41" i="12"/>
  <c r="D38" i="12"/>
  <c r="D68" i="12" s="1"/>
  <c r="T36" i="12"/>
  <c r="F36" i="12"/>
  <c r="F37" i="12" s="1"/>
  <c r="R34" i="12"/>
  <c r="Q34" i="12"/>
  <c r="P34" i="12"/>
  <c r="N34" i="12"/>
  <c r="M34" i="12"/>
  <c r="L34" i="12"/>
  <c r="K34" i="12"/>
  <c r="J34" i="12"/>
  <c r="I34" i="12"/>
  <c r="H34" i="12"/>
  <c r="G34" i="12"/>
  <c r="T33" i="12"/>
  <c r="F33" i="12"/>
  <c r="O33" i="12" s="1"/>
  <c r="T32" i="12"/>
  <c r="F32" i="12"/>
  <c r="O32" i="12" s="1"/>
  <c r="V29" i="12"/>
  <c r="U29" i="12"/>
  <c r="M28" i="12"/>
  <c r="V28" i="12" s="1"/>
  <c r="V27" i="12"/>
  <c r="V26" i="12"/>
  <c r="U26" i="12"/>
  <c r="V24" i="12"/>
  <c r="V23" i="12"/>
  <c r="V20" i="12"/>
  <c r="V19" i="12"/>
  <c r="V17" i="12"/>
  <c r="U16" i="12"/>
  <c r="J15" i="12"/>
  <c r="H15" i="12" s="1"/>
  <c r="U15" i="12" s="1"/>
  <c r="U14" i="12"/>
  <c r="AA11" i="12"/>
  <c r="Z11" i="12"/>
  <c r="Y11" i="12"/>
  <c r="AA10" i="12"/>
  <c r="Z10" i="12"/>
  <c r="Z15" i="12" s="1"/>
  <c r="Y10" i="12"/>
  <c r="Y15" i="12" s="1"/>
  <c r="AA9" i="12"/>
  <c r="Z9" i="12"/>
  <c r="Y9" i="12"/>
  <c r="F47" i="12" l="1"/>
  <c r="AB43" i="12"/>
  <c r="AA68" i="12"/>
  <c r="W18" i="12"/>
  <c r="O28" i="12"/>
  <c r="W28" i="12" s="1"/>
  <c r="H63" i="12"/>
  <c r="Z68" i="12"/>
  <c r="Z69" i="12" s="1"/>
  <c r="Q72" i="12" s="1"/>
  <c r="Y68" i="12"/>
  <c r="Y69" i="12" s="1"/>
  <c r="P72" i="12" s="1"/>
  <c r="G30" i="12"/>
  <c r="G38" i="12" s="1"/>
  <c r="G68" i="12" s="1"/>
  <c r="K30" i="12"/>
  <c r="K38" i="12" s="1"/>
  <c r="K68" i="12" s="1"/>
  <c r="O13" i="12"/>
  <c r="W13" i="12" s="1"/>
  <c r="H47" i="12"/>
  <c r="F54" i="12"/>
  <c r="V57" i="12"/>
  <c r="M63" i="12"/>
  <c r="M47" i="12"/>
  <c r="M66" i="12" s="1"/>
  <c r="M67" i="12" s="1"/>
  <c r="J30" i="12"/>
  <c r="J38" i="12" s="1"/>
  <c r="J68" i="12" s="1"/>
  <c r="L30" i="12"/>
  <c r="L38" i="12" s="1"/>
  <c r="L68" i="12" s="1"/>
  <c r="F25" i="12"/>
  <c r="O26" i="12"/>
  <c r="W26" i="12" s="1"/>
  <c r="W33" i="12"/>
  <c r="U57" i="12"/>
  <c r="AB61" i="12"/>
  <c r="I30" i="12"/>
  <c r="I38" i="12" s="1"/>
  <c r="I68" i="12" s="1"/>
  <c r="F22" i="12"/>
  <c r="O23" i="12"/>
  <c r="O22" i="12" s="1"/>
  <c r="W22" i="12" s="1"/>
  <c r="AB21" i="12"/>
  <c r="O15" i="12"/>
  <c r="M30" i="12"/>
  <c r="M38" i="12" s="1"/>
  <c r="V11" i="12"/>
  <c r="H30" i="12"/>
  <c r="W16" i="12"/>
  <c r="F11" i="12"/>
  <c r="W12" i="12"/>
  <c r="O36" i="12"/>
  <c r="O37" i="12" s="1"/>
  <c r="W24" i="12"/>
  <c r="V22" i="12"/>
  <c r="U19" i="12"/>
  <c r="U17" i="12"/>
  <c r="U12" i="12"/>
  <c r="AB29" i="12"/>
  <c r="AB25" i="12"/>
  <c r="AB17" i="12"/>
  <c r="Q38" i="12"/>
  <c r="W32" i="12"/>
  <c r="F34" i="12"/>
  <c r="O41" i="12"/>
  <c r="AB41" i="12"/>
  <c r="AB42" i="12"/>
  <c r="W53" i="12"/>
  <c r="AB26" i="12"/>
  <c r="AB22" i="12"/>
  <c r="AB18" i="12"/>
  <c r="AB14" i="12"/>
  <c r="R38" i="12"/>
  <c r="H66" i="12"/>
  <c r="H67" i="12" s="1"/>
  <c r="AB27" i="12"/>
  <c r="AB23" i="12"/>
  <c r="AB19" i="12"/>
  <c r="AB15" i="12"/>
  <c r="O42" i="12"/>
  <c r="W42" i="12" s="1"/>
  <c r="W44" i="12"/>
  <c r="V16" i="12"/>
  <c r="AB28" i="12"/>
  <c r="AB24" i="12"/>
  <c r="AB20" i="12"/>
  <c r="AB16" i="12"/>
  <c r="AB12" i="12"/>
  <c r="AB62" i="12"/>
  <c r="V25" i="12"/>
  <c r="AB50" i="12"/>
  <c r="U22" i="12"/>
  <c r="N38" i="12"/>
  <c r="N68" i="12" s="1"/>
  <c r="P38" i="12"/>
  <c r="G67" i="12"/>
  <c r="T66" i="12"/>
  <c r="AB59" i="12"/>
  <c r="W59" i="12"/>
  <c r="W15" i="12"/>
  <c r="W29" i="12"/>
  <c r="W43" i="12"/>
  <c r="O51" i="12"/>
  <c r="W51" i="12" s="1"/>
  <c r="W27" i="12"/>
  <c r="W45" i="12"/>
  <c r="W46" i="12"/>
  <c r="F66" i="12"/>
  <c r="AB51" i="12"/>
  <c r="AB52" i="12"/>
  <c r="AB57" i="12"/>
  <c r="AA69" i="12"/>
  <c r="R72" i="12" s="1"/>
  <c r="W17" i="12"/>
  <c r="W41" i="12"/>
  <c r="O50" i="12"/>
  <c r="U60" i="12"/>
  <c r="AB60" i="12"/>
  <c r="O34" i="12"/>
  <c r="AB44" i="12"/>
  <c r="AB46" i="12"/>
  <c r="O52" i="12"/>
  <c r="W52" i="12" s="1"/>
  <c r="AB58" i="12"/>
  <c r="U59" i="12"/>
  <c r="W61" i="12"/>
  <c r="W62" i="12"/>
  <c r="W19" i="12"/>
  <c r="W20" i="12"/>
  <c r="U41" i="12"/>
  <c r="O57" i="12"/>
  <c r="O58" i="12"/>
  <c r="W58" i="12" s="1"/>
  <c r="V41" i="12"/>
  <c r="P68" i="12" l="1"/>
  <c r="P73" i="12" s="1"/>
  <c r="M68" i="12"/>
  <c r="O63" i="12"/>
  <c r="R68" i="12"/>
  <c r="R73" i="12" s="1"/>
  <c r="Q68" i="12"/>
  <c r="Q73" i="12" s="1"/>
  <c r="W23" i="12"/>
  <c r="O54" i="12"/>
  <c r="O47" i="12"/>
  <c r="O66" i="12" s="1"/>
  <c r="O67" i="12" s="1"/>
  <c r="F30" i="12"/>
  <c r="O25" i="12"/>
  <c r="W25" i="12" s="1"/>
  <c r="O11" i="12"/>
  <c r="W36" i="12"/>
  <c r="V66" i="12"/>
  <c r="O72" i="12"/>
  <c r="U66" i="12"/>
  <c r="W14" i="12"/>
  <c r="U25" i="12"/>
  <c r="W50" i="12"/>
  <c r="T67" i="12"/>
  <c r="V67" i="12"/>
  <c r="U67" i="12"/>
  <c r="F67" i="12"/>
  <c r="H38" i="12"/>
  <c r="AB11" i="12"/>
  <c r="U11" i="12"/>
  <c r="W57" i="12"/>
  <c r="F38" i="12"/>
  <c r="F68" i="12" s="1"/>
  <c r="O73" i="12" l="1"/>
  <c r="H68" i="12"/>
  <c r="AB68" i="12" s="1"/>
  <c r="W67" i="12"/>
  <c r="W66" i="12"/>
  <c r="O30" i="12"/>
  <c r="O38" i="12" s="1"/>
  <c r="O68" i="12" s="1"/>
  <c r="W11" i="12"/>
  <c r="BI34" i="10" l="1"/>
  <c r="BI30" i="10"/>
</calcChain>
</file>

<file path=xl/sharedStrings.xml><?xml version="1.0" encoding="utf-8"?>
<sst xmlns="http://schemas.openxmlformats.org/spreadsheetml/2006/main" count="312" uniqueCount="225">
  <si>
    <t>Разом</t>
  </si>
  <si>
    <t>Всього</t>
  </si>
  <si>
    <t>лекції</t>
  </si>
  <si>
    <t>практичні</t>
  </si>
  <si>
    <t>Зведена таблиця</t>
  </si>
  <si>
    <t>Кількість аудиторних годин на тиждень</t>
  </si>
  <si>
    <t>Кількість заліків</t>
  </si>
  <si>
    <t>Кількість екзаменів</t>
  </si>
  <si>
    <t>Кількість кредитів ECTS</t>
  </si>
  <si>
    <t>№ з/п</t>
  </si>
  <si>
    <t>Назва дисципліни</t>
  </si>
  <si>
    <t>Розподіл за семестрами</t>
  </si>
  <si>
    <t>Обсяг роботи студента, годин</t>
  </si>
  <si>
    <t>Загальний обсяг</t>
  </si>
  <si>
    <t>з них</t>
  </si>
  <si>
    <t>годин</t>
  </si>
  <si>
    <t>кредитів</t>
  </si>
  <si>
    <t>контактні</t>
  </si>
  <si>
    <t>самостійна робота</t>
  </si>
  <si>
    <t>Курсова робота</t>
  </si>
  <si>
    <t>Разом за навчальним планом</t>
  </si>
  <si>
    <t>Розподіл за курсами і семестрами кредитів</t>
  </si>
  <si>
    <t>НАВЧАЛЬНИЙ ПЛАН</t>
  </si>
  <si>
    <t>ІІ. Зведені дані по використанню часу (тижнів)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</si>
  <si>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</si>
  <si>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</si>
  <si>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</si>
  <si>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</si>
  <si>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</si>
  <si>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</si>
  <si>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</si>
  <si>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</si>
  <si>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</si>
  <si>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</si>
  <si>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</si>
  <si>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</si>
  <si>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</si>
  <si>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</si>
  <si>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Підсумкові атестації</t>
  </si>
  <si>
    <t>Виробнича практика</t>
  </si>
  <si>
    <t>Виконання кваліф. робіт</t>
  </si>
  <si>
    <t>Канікули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</si>
  <si>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</si>
  <si>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</si>
  <si>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</si>
  <si>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</si>
  <si>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</si>
  <si>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</si>
  <si>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</si>
  <si>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</si>
  <si>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</si>
  <si>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</si>
  <si>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</si>
  <si>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</si>
  <si>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Примітка:</t>
  </si>
  <si>
    <t>Екзамена-ційні сесії</t>
  </si>
  <si>
    <t>П</t>
  </si>
  <si>
    <t>=</t>
  </si>
  <si>
    <t>Виконання магістерської роботи</t>
  </si>
  <si>
    <t>*</t>
  </si>
  <si>
    <t>підготовка та проходження контрольних заходів</t>
  </si>
  <si>
    <t>Екзамен</t>
  </si>
  <si>
    <t>Залік</t>
  </si>
  <si>
    <t>семінарські</t>
  </si>
  <si>
    <t>лабораторні</t>
  </si>
  <si>
    <t>модульний контроль</t>
  </si>
  <si>
    <t>семестровий контроль</t>
  </si>
  <si>
    <t>тижнів теоретичного навчання</t>
  </si>
  <si>
    <t>І. Обов'язкова частина</t>
  </si>
  <si>
    <t xml:space="preserve">2. Практика </t>
  </si>
  <si>
    <t>3. Атестація</t>
  </si>
  <si>
    <t>ІІ.    Вибіркова частина</t>
  </si>
  <si>
    <t>Разом за вибірковою частиною</t>
  </si>
  <si>
    <t>1 сем</t>
  </si>
  <si>
    <t>2 сем</t>
  </si>
  <si>
    <t>3 сем</t>
  </si>
  <si>
    <t>Виробничі практики (обов'язкова/додаткова), тижнів</t>
  </si>
  <si>
    <t>2/0</t>
  </si>
  <si>
    <t>Переддипломна практика (обов'язкова/додаткова), тижнів</t>
  </si>
  <si>
    <t>НМЦ стандартизації та якості освіти</t>
  </si>
  <si>
    <t>В</t>
  </si>
  <si>
    <t>::</t>
  </si>
  <si>
    <t>М</t>
  </si>
  <si>
    <t>Підсумкова атестації</t>
  </si>
  <si>
    <t>Професійне спілкування іноземною мовою</t>
  </si>
  <si>
    <t>1 курс</t>
  </si>
  <si>
    <t>2 курс</t>
  </si>
  <si>
    <t>03 Гуманітарні науки</t>
  </si>
  <si>
    <t>035 Філологія</t>
  </si>
  <si>
    <t>другий (магістрський)</t>
  </si>
  <si>
    <t>Рішенням Вченої ради</t>
  </si>
  <si>
    <t xml:space="preserve">магістр </t>
  </si>
  <si>
    <t>1 рік 4 місяці</t>
  </si>
  <si>
    <t>підготовки здобувачів вищої освіти за освітньо-професійною програмою</t>
  </si>
  <si>
    <t>галузь знань</t>
  </si>
  <si>
    <t>спеціальність</t>
  </si>
  <si>
    <t>освітня програма</t>
  </si>
  <si>
    <t>х</t>
  </si>
  <si>
    <t>спеціалізація</t>
  </si>
  <si>
    <t>035.01 Українська мова та література</t>
  </si>
  <si>
    <t>1. Навчальні дисципліни</t>
  </si>
  <si>
    <t>Разом за обов'язковою частиною</t>
  </si>
  <si>
    <t>ОП.01</t>
  </si>
  <si>
    <t>ОА.01</t>
  </si>
  <si>
    <t>Підготовка (написання) магістерської роботи, тижнів</t>
  </si>
  <si>
    <t>ауд</t>
  </si>
  <si>
    <t>ср</t>
  </si>
  <si>
    <t>Кваліфікація:</t>
  </si>
  <si>
    <t>курс</t>
  </si>
  <si>
    <t>Виробнича практика (безвідривна)</t>
  </si>
  <si>
    <t>Історія світової художньої культури</t>
  </si>
  <si>
    <t>Світовий літературний канон у кросс-культурній перспективі</t>
  </si>
  <si>
    <t>Літературна складова майстерності блогера</t>
  </si>
  <si>
    <t>Драматургійний каркас реаліті-шоу і ток-шоу</t>
  </si>
  <si>
    <t>денна форма навчання</t>
  </si>
  <si>
    <t>Ступінь вищої освіти:</t>
  </si>
  <si>
    <t>Загальне мовознавство</t>
  </si>
  <si>
    <t xml:space="preserve">Методологія і методи філологічних досліджень </t>
  </si>
  <si>
    <t>від 30.05.2019 р. протокол № 5</t>
  </si>
  <si>
    <t>ОП.02</t>
  </si>
  <si>
    <t>Розподіл по семестрам</t>
  </si>
  <si>
    <t>Переддипломна (дослідницька / без відриву)</t>
  </si>
  <si>
    <t>Історія української художньої культури</t>
  </si>
  <si>
    <t>Історія зарубіжної художньої культури</t>
  </si>
  <si>
    <t>Компаративістські студії українського та зарубіжного літературознавства</t>
  </si>
  <si>
    <t>2-3</t>
  </si>
  <si>
    <t>*в</t>
  </si>
  <si>
    <t>*П</t>
  </si>
  <si>
    <t>Переддипломна практика</t>
  </si>
  <si>
    <t>035.01.04 Зарубіжна література та світова художня культура</t>
  </si>
  <si>
    <t>Розрахунок тижневого навантаження</t>
  </si>
  <si>
    <t>Інтермедіальний вимір сучасної української та зарубіжної літератури</t>
  </si>
  <si>
    <t>Спецкурс  з літературознавства</t>
  </si>
  <si>
    <t>Спецкурс зі світової художньої культури</t>
  </si>
  <si>
    <t xml:space="preserve">Кінотранскрипція як сучасний спосіб прочитання текстів зарубіжної літератури </t>
  </si>
  <si>
    <t>Прикладні технології</t>
  </si>
  <si>
    <t>Охорона праці в галузі</t>
  </si>
  <si>
    <t>Інтелектуальна власність</t>
  </si>
  <si>
    <t xml:space="preserve">Цифрова філологія </t>
  </si>
  <si>
    <t>Філологічний аналіз художнього тексту</t>
  </si>
  <si>
    <t xml:space="preserve"> (студент обирає дисципліни на відповідну кількість кредитів)</t>
  </si>
  <si>
    <t>Педагогіка і психологія вищої школи</t>
  </si>
  <si>
    <t>Методика навчання у закладах вищої освіти</t>
  </si>
  <si>
    <t>Виробнича (асистентська, безвідривна)</t>
  </si>
  <si>
    <t>4.2.  Вибірковий блок 2 "Педагогіка вищої школи"</t>
  </si>
  <si>
    <t>магістр філології за спеціалізацією</t>
  </si>
  <si>
    <t>(нова редакція від 17.06.2021 протокол № 5)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</si>
  <si>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</si>
  <si>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</si>
  <si>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</si>
  <si>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</si>
  <si>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</si>
  <si>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</si>
  <si>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</si>
  <si>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</si>
  <si>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</si>
  <si>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</si>
  <si>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кр</t>
  </si>
  <si>
    <t>мкр</t>
  </si>
  <si>
    <t>4.1. Вибірковий блок 1 "Літературна експертиза медіа-простору"</t>
  </si>
  <si>
    <t>ВД.1.01</t>
  </si>
  <si>
    <t>ВД.1.02</t>
  </si>
  <si>
    <t>ВД.1.03</t>
  </si>
  <si>
    <t>ВД.1.04</t>
  </si>
  <si>
    <t>ВД.1.05</t>
  </si>
  <si>
    <t>ВД.1.06</t>
  </si>
  <si>
    <t>ВД.2.01</t>
  </si>
  <si>
    <t>ВД.2.02</t>
  </si>
  <si>
    <t>ВД.2.03</t>
  </si>
  <si>
    <t>ВП.2</t>
  </si>
  <si>
    <t>Переддипломна практика (безвідривна)</t>
  </si>
  <si>
    <t>Спецкурс з методики викладання літератури та світової художньої культури</t>
  </si>
  <si>
    <t>Художній переклад</t>
  </si>
  <si>
    <t>Виробнича (філологічна / без відриву)</t>
  </si>
  <si>
    <t>Теорія інтерпретації</t>
  </si>
  <si>
    <t xml:space="preserve">Художній переклад і теорія інтерпретації </t>
  </si>
  <si>
    <t>Історико-критичний дискурс зарубіжної  літератури</t>
  </si>
  <si>
    <t>ОД.11</t>
  </si>
  <si>
    <t>ОД.12</t>
  </si>
  <si>
    <t>Новітній літературний процес у світовій літературі</t>
  </si>
  <si>
    <t>Міфілогічні сценарії у фокусі семіотики</t>
  </si>
  <si>
    <t>4.3. Вибірковий блок 3  "Постколоніальні студії</t>
  </si>
  <si>
    <t>ВД.3.01</t>
  </si>
  <si>
    <t>ВД.3.02</t>
  </si>
  <si>
    <t>ВД.3.03</t>
  </si>
  <si>
    <t>ВД.3.04</t>
  </si>
  <si>
    <t>ВД.3.05</t>
  </si>
  <si>
    <t>ВД.3.06</t>
  </si>
  <si>
    <t>Сценарне мистецтво: постколоніальний аспект</t>
  </si>
  <si>
    <t>Українська культура: тект, контекст, інтертекст</t>
  </si>
  <si>
    <t>(Пост)колоніалізм у літературі і кінематографі</t>
  </si>
  <si>
    <t>Київського столичного університету імені Бориса Грінченка</t>
  </si>
  <si>
    <t>Голова Вченої ради</t>
  </si>
  <si>
    <t>4.4. Вибір з каталогу курсів</t>
  </si>
  <si>
    <t>ВД.4</t>
  </si>
  <si>
    <t>Затверджено на засіданні Вченої ради Факультету української філології, культури і мистецтва</t>
  </si>
  <si>
    <t>Протокол №  5  від "16" квітня 2024 року</t>
  </si>
  <si>
    <t>Голова, декан факультету _____________________ Ірина РУСНАК</t>
  </si>
  <si>
    <t>"____" _____ 2024 р. _____________Євген АНТИПІН</t>
  </si>
  <si>
    <t>Гарант освітньої програми ________________ Юрій КОВБАСЕНКО</t>
  </si>
  <si>
    <t>Виконання та захист кваліфікаційної магістерської роботи</t>
  </si>
  <si>
    <t>III. План освітнього процесу</t>
  </si>
  <si>
    <t>І. Графік освітнього процесу</t>
  </si>
  <si>
    <t>Затверджено</t>
  </si>
  <si>
    <t>Київського університету імені Бориса Грінченка</t>
  </si>
  <si>
    <r>
      <t xml:space="preserve">(зі змінами від 25.04.2024 р. </t>
    </r>
    <r>
      <rPr>
        <sz val="14"/>
        <color rgb="FFFF0000"/>
        <rFont val="Calibri"/>
        <family val="2"/>
        <charset val="204"/>
      </rPr>
      <t>протокол № __)</t>
    </r>
  </si>
  <si>
    <t>___________________________  Наталія ВІННІКОВА</t>
  </si>
  <si>
    <t xml:space="preserve">Рівень вищої освіти: </t>
  </si>
  <si>
    <t>українська мова та література</t>
  </si>
  <si>
    <t xml:space="preserve">Термін навчання </t>
  </si>
  <si>
    <t xml:space="preserve">На базі: </t>
  </si>
  <si>
    <t>ступеня бакалавра</t>
  </si>
  <si>
    <t>Київський столичний університет імені Бориса Грінченка</t>
  </si>
  <si>
    <t>1,3</t>
  </si>
  <si>
    <t>2/2</t>
  </si>
  <si>
    <t>4/2</t>
  </si>
  <si>
    <t>Навчальний план складено у відповідності до затвердженого стандарту вищої освіти за спеціальністю 035 "Філологія"</t>
  </si>
  <si>
    <t>для другого (магістерського) рівня вищої освіти (наказ МОН України від 20.06.2019 р. № 871)</t>
  </si>
  <si>
    <t>Погоджено</t>
  </si>
  <si>
    <t>Підсумкова атестація, тижнів</t>
  </si>
  <si>
    <t>Вибірковий блок 2</t>
  </si>
  <si>
    <t>А</t>
  </si>
  <si>
    <t>*А</t>
  </si>
  <si>
    <t>Виробнича практика (безвідривна) з вибіркового блоку 2</t>
  </si>
  <si>
    <t>Методологічні основи постколоніальних і орієнталістських студій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</si>
</sst>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грн.&quot;_-;\-* #,##0.00\ &quot;грн.&quot;_-;_-* &quot;-&quot;??\ &quot;грн.&quot;_-;_-@_-"/>
    <numFmt numFmtId="165" formatCode="0.0"/>
  </numFmts>
  <fonts count="9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u/>
      <sz val="8.25"/>
      <color indexed="12"/>
      <name val="Calibri"/>
      <family val="2"/>
      <charset val="204"/>
    </font>
    <font>
      <sz val="10"/>
      <name val="Calibri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2"/>
      <name val="Calibri"/>
      <family val="2"/>
      <charset val="204"/>
    </font>
    <font>
      <sz val="8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8"/>
      <name val="Calibri"/>
      <family val="2"/>
      <charset val="204"/>
    </font>
    <font>
      <sz val="10"/>
      <name val="Calibri"/>
      <family val="2"/>
    </font>
    <font>
      <sz val="16"/>
      <name val="Calibri"/>
      <family val="2"/>
    </font>
    <font>
      <b/>
      <i/>
      <sz val="16"/>
      <name val="Calibri"/>
      <family val="2"/>
    </font>
    <font>
      <sz val="12"/>
      <name val="Calibri"/>
      <family val="2"/>
      <charset val="204"/>
    </font>
    <font>
      <sz val="12"/>
      <color indexed="10"/>
      <name val="Calibri"/>
      <family val="2"/>
    </font>
    <font>
      <b/>
      <sz val="14"/>
      <name val="Calibri"/>
      <family val="2"/>
    </font>
    <font>
      <sz val="16"/>
      <color indexed="10"/>
      <name val="Calibri"/>
      <family val="2"/>
      <charset val="204"/>
    </font>
    <font>
      <sz val="9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u/>
      <sz val="18"/>
      <name val="Calibri"/>
      <family val="2"/>
    </font>
    <font>
      <b/>
      <sz val="18"/>
      <name val="Calibri"/>
      <family val="2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3"/>
      <name val="Calibri"/>
      <family val="2"/>
      <charset val="204"/>
    </font>
    <font>
      <sz val="14"/>
      <name val="Calibri"/>
      <family val="2"/>
      <charset val="204"/>
    </font>
    <font>
      <i/>
      <sz val="9"/>
      <name val="Calibri"/>
      <family val="2"/>
      <charset val="204"/>
    </font>
    <font>
      <sz val="10"/>
      <color indexed="10"/>
      <name val="Calibri"/>
      <family val="2"/>
      <charset val="204"/>
    </font>
    <font>
      <sz val="9"/>
      <name val="Calibri"/>
      <family val="2"/>
      <charset val="204"/>
    </font>
    <font>
      <sz val="12"/>
      <name val="Calibri"/>
      <family val="2"/>
      <charset val="204"/>
    </font>
    <font>
      <b/>
      <sz val="14"/>
      <name val="Calibri"/>
      <family val="2"/>
      <charset val="204"/>
    </font>
    <font>
      <i/>
      <sz val="10"/>
      <name val="Calibri"/>
      <family val="2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10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name val="Calibri"/>
      <family val="2"/>
    </font>
    <font>
      <sz val="11"/>
      <color theme="1"/>
      <name val="Calibri"/>
      <family val="2"/>
      <charset val="204"/>
      <scheme val="minor"/>
    </font>
    <font>
      <sz val="16"/>
      <color rgb="FFFF0000"/>
      <name val="Calibri"/>
      <family val="2"/>
    </font>
    <font>
      <b/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5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4"/>
      <color rgb="FF7030A0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7030A0"/>
      <name val="Calibri"/>
      <family val="2"/>
      <charset val="204"/>
    </font>
    <font>
      <sz val="14"/>
      <color rgb="FFFF0000"/>
      <name val="Calibri"/>
      <family val="2"/>
      <charset val="204"/>
    </font>
    <font>
      <sz val="14"/>
      <color rgb="FF0070C0"/>
      <name val="Calibri"/>
      <family val="2"/>
      <charset val="204"/>
    </font>
    <font>
      <sz val="16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</font>
    <font>
      <sz val="10.5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2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9" fillId="0" borderId="0"/>
    <xf numFmtId="0" fontId="2" fillId="0" borderId="0"/>
    <xf numFmtId="0" fontId="7" fillId="0" borderId="3" applyNumberFormat="0" applyFill="0" applyAlignment="0" applyProtection="0"/>
    <xf numFmtId="0" fontId="8" fillId="21" borderId="0" applyNumberFormat="0" applyBorder="0" applyAlignment="0" applyProtection="0"/>
    <xf numFmtId="0" fontId="9" fillId="0" borderId="0"/>
    <xf numFmtId="0" fontId="9" fillId="0" borderId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22" borderId="4" applyNumberFormat="0" applyFont="0" applyAlignment="0" applyProtection="0"/>
  </cellStyleXfs>
  <cellXfs count="962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textRotation="90" wrapText="1"/>
    </xf>
    <xf numFmtId="0" fontId="41" fillId="0" borderId="9" xfId="0" applyFont="1" applyBorder="1" applyAlignment="1">
      <alignment horizontal="center" vertical="center" textRotation="90" wrapText="1"/>
    </xf>
    <xf numFmtId="0" fontId="41" fillId="0" borderId="8" xfId="0" applyFont="1" applyBorder="1" applyAlignment="1">
      <alignment horizontal="center" vertical="center" textRotation="90" wrapText="1"/>
    </xf>
    <xf numFmtId="0" fontId="40" fillId="0" borderId="9" xfId="0" applyFont="1" applyBorder="1" applyAlignment="1">
      <alignment horizontal="center" vertical="center" textRotation="90" wrapText="1"/>
    </xf>
    <xf numFmtId="0" fontId="42" fillId="0" borderId="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48" applyFont="1" applyAlignment="1">
      <alignment horizontal="center" vertical="center" wrapText="1"/>
    </xf>
    <xf numFmtId="0" fontId="40" fillId="0" borderId="0" xfId="48" applyFont="1" applyAlignment="1">
      <alignment horizontal="center" vertical="center"/>
    </xf>
    <xf numFmtId="9" fontId="40" fillId="0" borderId="0" xfId="48" applyNumberFormat="1" applyFont="1" applyAlignment="1">
      <alignment vertical="center"/>
    </xf>
    <xf numFmtId="0" fontId="40" fillId="0" borderId="0" xfId="48" applyFont="1" applyAlignment="1">
      <alignment vertical="center"/>
    </xf>
    <xf numFmtId="0" fontId="40" fillId="0" borderId="11" xfId="48" applyFont="1" applyBorder="1" applyAlignment="1">
      <alignment vertical="center" wrapText="1"/>
    </xf>
    <xf numFmtId="0" fontId="40" fillId="0" borderId="11" xfId="48" applyFont="1" applyBorder="1" applyAlignment="1">
      <alignment vertical="center"/>
    </xf>
    <xf numFmtId="0" fontId="43" fillId="0" borderId="12" xfId="48" applyFont="1" applyBorder="1" applyAlignment="1">
      <alignment vertical="center"/>
    </xf>
    <xf numFmtId="0" fontId="43" fillId="0" borderId="13" xfId="48" applyFont="1" applyBorder="1" applyAlignment="1">
      <alignment vertical="center"/>
    </xf>
    <xf numFmtId="0" fontId="43" fillId="0" borderId="14" xfId="48" applyFont="1" applyBorder="1" applyAlignment="1">
      <alignment vertical="center"/>
    </xf>
    <xf numFmtId="1" fontId="43" fillId="0" borderId="11" xfId="48" applyNumberFormat="1" applyFont="1" applyBorder="1" applyAlignment="1">
      <alignment vertical="center"/>
    </xf>
    <xf numFmtId="0" fontId="43" fillId="0" borderId="11" xfId="48" applyFont="1" applyBorder="1" applyAlignment="1">
      <alignment vertical="center"/>
    </xf>
    <xf numFmtId="1" fontId="40" fillId="0" borderId="11" xfId="48" applyNumberFormat="1" applyFont="1" applyBorder="1" applyAlignment="1">
      <alignment vertical="center"/>
    </xf>
    <xf numFmtId="0" fontId="43" fillId="0" borderId="5" xfId="48" applyFont="1" applyBorder="1" applyAlignment="1">
      <alignment vertical="center"/>
    </xf>
    <xf numFmtId="0" fontId="43" fillId="0" borderId="6" xfId="48" applyFont="1" applyBorder="1" applyAlignment="1">
      <alignment vertical="center"/>
    </xf>
    <xf numFmtId="0" fontId="44" fillId="23" borderId="15" xfId="48" applyFont="1" applyFill="1" applyBorder="1" applyAlignment="1">
      <alignment horizontal="right" vertical="center" wrapText="1"/>
    </xf>
    <xf numFmtId="1" fontId="45" fillId="23" borderId="11" xfId="48" applyNumberFormat="1" applyFont="1" applyFill="1" applyBorder="1" applyAlignment="1">
      <alignment vertical="center"/>
    </xf>
    <xf numFmtId="1" fontId="45" fillId="23" borderId="16" xfId="48" applyNumberFormat="1" applyFont="1" applyFill="1" applyBorder="1" applyAlignment="1">
      <alignment vertical="center"/>
    </xf>
    <xf numFmtId="1" fontId="45" fillId="23" borderId="17" xfId="48" applyNumberFormat="1" applyFont="1" applyFill="1" applyBorder="1" applyAlignment="1">
      <alignment vertical="center"/>
    </xf>
    <xf numFmtId="165" fontId="45" fillId="23" borderId="14" xfId="48" applyNumberFormat="1" applyFont="1" applyFill="1" applyBorder="1" applyAlignment="1">
      <alignment vertical="center"/>
    </xf>
    <xf numFmtId="0" fontId="41" fillId="0" borderId="0" xfId="48" applyFont="1" applyAlignment="1">
      <alignment vertical="center"/>
    </xf>
    <xf numFmtId="0" fontId="46" fillId="0" borderId="0" xfId="48" applyFont="1" applyAlignment="1">
      <alignment vertical="center" wrapText="1"/>
    </xf>
    <xf numFmtId="0" fontId="46" fillId="0" borderId="0" xfId="48" applyFont="1" applyAlignment="1">
      <alignment vertical="center"/>
    </xf>
    <xf numFmtId="0" fontId="43" fillId="0" borderId="0" xfId="48" applyFont="1" applyAlignment="1">
      <alignment vertical="center"/>
    </xf>
    <xf numFmtId="0" fontId="47" fillId="0" borderId="0" xfId="48" applyFont="1" applyAlignment="1">
      <alignment vertical="center"/>
    </xf>
    <xf numFmtId="0" fontId="44" fillId="23" borderId="11" xfId="48" applyFont="1" applyFill="1" applyBorder="1" applyAlignment="1">
      <alignment horizontal="right" vertical="center" wrapText="1"/>
    </xf>
    <xf numFmtId="0" fontId="48" fillId="0" borderId="0" xfId="48" applyFont="1" applyAlignment="1">
      <alignment vertical="center"/>
    </xf>
    <xf numFmtId="49" fontId="43" fillId="0" borderId="11" xfId="44" applyNumberFormat="1" applyFont="1" applyBorder="1" applyAlignment="1">
      <alignment vertical="center" wrapText="1"/>
    </xf>
    <xf numFmtId="0" fontId="45" fillId="23" borderId="11" xfId="48" applyFont="1" applyFill="1" applyBorder="1" applyAlignment="1">
      <alignment vertical="center" wrapText="1"/>
    </xf>
    <xf numFmtId="0" fontId="45" fillId="0" borderId="0" xfId="48" applyFont="1" applyAlignment="1">
      <alignment vertical="center"/>
    </xf>
    <xf numFmtId="0" fontId="45" fillId="0" borderId="11" xfId="48" applyFont="1" applyBorder="1" applyAlignment="1">
      <alignment vertical="center" wrapText="1"/>
    </xf>
    <xf numFmtId="1" fontId="45" fillId="0" borderId="11" xfId="48" applyNumberFormat="1" applyFont="1" applyBorder="1" applyAlignment="1">
      <alignment vertical="center"/>
    </xf>
    <xf numFmtId="165" fontId="45" fillId="0" borderId="14" xfId="48" applyNumberFormat="1" applyFont="1" applyBorder="1" applyAlignment="1">
      <alignment vertical="center"/>
    </xf>
    <xf numFmtId="0" fontId="45" fillId="0" borderId="0" xfId="48" applyFont="1" applyAlignment="1">
      <alignment vertical="center" wrapText="1"/>
    </xf>
    <xf numFmtId="1" fontId="45" fillId="0" borderId="0" xfId="48" applyNumberFormat="1" applyFont="1" applyAlignment="1">
      <alignment vertical="center"/>
    </xf>
    <xf numFmtId="165" fontId="45" fillId="0" borderId="0" xfId="48" applyNumberFormat="1" applyFont="1" applyAlignment="1">
      <alignment vertical="center"/>
    </xf>
    <xf numFmtId="1" fontId="45" fillId="0" borderId="12" xfId="48" applyNumberFormat="1" applyFont="1" applyBorder="1" applyAlignment="1">
      <alignment vertical="center"/>
    </xf>
    <xf numFmtId="1" fontId="45" fillId="0" borderId="13" xfId="48" applyNumberFormat="1" applyFont="1" applyBorder="1" applyAlignment="1">
      <alignment vertical="center"/>
    </xf>
    <xf numFmtId="49" fontId="49" fillId="0" borderId="11" xfId="44" applyNumberFormat="1" applyFont="1" applyBorder="1" applyAlignment="1">
      <alignment horizontal="right" vertical="center" wrapText="1"/>
    </xf>
    <xf numFmtId="1" fontId="43" fillId="0" borderId="11" xfId="48" applyNumberFormat="1" applyFont="1" applyBorder="1" applyAlignment="1">
      <alignment horizontal="center" vertical="center"/>
    </xf>
    <xf numFmtId="1" fontId="43" fillId="0" borderId="5" xfId="48" applyNumberFormat="1" applyFont="1" applyBorder="1" applyAlignment="1">
      <alignment horizontal="center" vertical="center"/>
    </xf>
    <xf numFmtId="1" fontId="43" fillId="0" borderId="6" xfId="48" applyNumberFormat="1" applyFont="1" applyBorder="1" applyAlignment="1">
      <alignment horizontal="center" vertical="center"/>
    </xf>
    <xf numFmtId="1" fontId="43" fillId="0" borderId="14" xfId="48" applyNumberFormat="1" applyFont="1" applyBorder="1" applyAlignment="1">
      <alignment horizontal="center" vertical="center"/>
    </xf>
    <xf numFmtId="1" fontId="45" fillId="0" borderId="5" xfId="48" applyNumberFormat="1" applyFont="1" applyBorder="1" applyAlignment="1">
      <alignment vertical="center"/>
    </xf>
    <xf numFmtId="1" fontId="45" fillId="0" borderId="6" xfId="48" applyNumberFormat="1" applyFont="1" applyBorder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5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23" borderId="19" xfId="48" applyFont="1" applyFill="1" applyBorder="1" applyAlignment="1">
      <alignment vertical="center" wrapText="1"/>
    </xf>
    <xf numFmtId="0" fontId="44" fillId="23" borderId="20" xfId="48" applyFont="1" applyFill="1" applyBorder="1" applyAlignment="1">
      <alignment horizontal="right" vertical="center" wrapText="1"/>
    </xf>
    <xf numFmtId="1" fontId="45" fillId="23" borderId="19" xfId="48" applyNumberFormat="1" applyFont="1" applyFill="1" applyBorder="1" applyAlignment="1">
      <alignment vertical="center"/>
    </xf>
    <xf numFmtId="1" fontId="45" fillId="23" borderId="21" xfId="48" applyNumberFormat="1" applyFont="1" applyFill="1" applyBorder="1" applyAlignment="1">
      <alignment vertical="center"/>
    </xf>
    <xf numFmtId="1" fontId="45" fillId="23" borderId="22" xfId="48" applyNumberFormat="1" applyFont="1" applyFill="1" applyBorder="1" applyAlignment="1">
      <alignment vertical="center"/>
    </xf>
    <xf numFmtId="165" fontId="45" fillId="23" borderId="23" xfId="48" applyNumberFormat="1" applyFont="1" applyFill="1" applyBorder="1" applyAlignment="1">
      <alignment vertical="center"/>
    </xf>
    <xf numFmtId="0" fontId="44" fillId="24" borderId="10" xfId="0" applyFont="1" applyFill="1" applyBorder="1" applyAlignment="1">
      <alignment horizontal="center" vertical="center"/>
    </xf>
    <xf numFmtId="0" fontId="41" fillId="0" borderId="0" xfId="48" applyFont="1" applyAlignment="1">
      <alignment horizontal="left" vertical="top" wrapText="1"/>
    </xf>
    <xf numFmtId="1" fontId="41" fillId="0" borderId="0" xfId="48" applyNumberFormat="1" applyFont="1" applyAlignment="1">
      <alignment wrapText="1"/>
    </xf>
    <xf numFmtId="0" fontId="41" fillId="0" borderId="0" xfId="48" applyFont="1" applyAlignment="1">
      <alignment wrapText="1"/>
    </xf>
    <xf numFmtId="0" fontId="41" fillId="0" borderId="0" xfId="48" applyFont="1"/>
    <xf numFmtId="165" fontId="41" fillId="0" borderId="0" xfId="48" applyNumberFormat="1" applyFont="1"/>
    <xf numFmtId="1" fontId="41" fillId="0" borderId="0" xfId="48" applyNumberFormat="1" applyFont="1"/>
    <xf numFmtId="0" fontId="47" fillId="0" borderId="0" xfId="48" applyFont="1"/>
    <xf numFmtId="165" fontId="47" fillId="0" borderId="0" xfId="48" applyNumberFormat="1" applyFont="1"/>
    <xf numFmtId="1" fontId="47" fillId="0" borderId="0" xfId="48" applyNumberFormat="1" applyFont="1"/>
    <xf numFmtId="1" fontId="46" fillId="0" borderId="11" xfId="48" applyNumberFormat="1" applyFont="1" applyBorder="1" applyAlignment="1">
      <alignment horizontal="center" vertical="center" wrapText="1"/>
    </xf>
    <xf numFmtId="49" fontId="40" fillId="0" borderId="11" xfId="44" applyNumberFormat="1" applyFont="1" applyBorder="1" applyAlignment="1">
      <alignment vertical="center" wrapText="1"/>
    </xf>
    <xf numFmtId="49" fontId="50" fillId="0" borderId="11" xfId="48" applyNumberFormat="1" applyFont="1" applyBorder="1" applyAlignment="1">
      <alignment horizontal="center" vertical="center"/>
    </xf>
    <xf numFmtId="49" fontId="40" fillId="0" borderId="11" xfId="44" applyNumberFormat="1" applyFont="1" applyBorder="1" applyAlignment="1">
      <alignment vertical="top" wrapText="1"/>
    </xf>
    <xf numFmtId="49" fontId="41" fillId="0" borderId="0" xfId="44" applyNumberFormat="1" applyFont="1" applyAlignment="1">
      <alignment vertical="top" wrapText="1"/>
    </xf>
    <xf numFmtId="0" fontId="43" fillId="0" borderId="0" xfId="48" applyFont="1" applyAlignment="1">
      <alignment horizontal="right" vertical="top" wrapText="1"/>
    </xf>
    <xf numFmtId="49" fontId="40" fillId="0" borderId="11" xfId="48" applyNumberFormat="1" applyFont="1" applyBorder="1" applyAlignment="1">
      <alignment horizontal="center" vertical="center" wrapText="1"/>
    </xf>
    <xf numFmtId="49" fontId="51" fillId="0" borderId="11" xfId="48" applyNumberFormat="1" applyFont="1" applyBorder="1" applyAlignment="1">
      <alignment horizontal="center" vertical="center" wrapText="1"/>
    </xf>
    <xf numFmtId="1" fontId="52" fillId="0" borderId="11" xfId="48" applyNumberFormat="1" applyFont="1" applyBorder="1" applyAlignment="1">
      <alignment horizontal="right" vertical="top" wrapText="1"/>
    </xf>
    <xf numFmtId="0" fontId="52" fillId="0" borderId="11" xfId="48" applyFont="1" applyBorder="1" applyAlignment="1">
      <alignment horizontal="right" vertical="top" wrapText="1"/>
    </xf>
    <xf numFmtId="49" fontId="48" fillId="0" borderId="0" xfId="0" applyNumberFormat="1" applyFont="1" applyAlignment="1">
      <alignment vertical="top"/>
    </xf>
    <xf numFmtId="0" fontId="40" fillId="0" borderId="0" xfId="48" applyFont="1"/>
    <xf numFmtId="0" fontId="48" fillId="0" borderId="0" xfId="0" applyFont="1"/>
    <xf numFmtId="0" fontId="40" fillId="0" borderId="0" xfId="0" applyFont="1"/>
    <xf numFmtId="0" fontId="44" fillId="0" borderId="0" xfId="48" applyFont="1" applyAlignment="1">
      <alignment horizontal="justify" vertical="center"/>
    </xf>
    <xf numFmtId="0" fontId="44" fillId="0" borderId="0" xfId="48" applyFont="1" applyAlignment="1">
      <alignment vertical="center"/>
    </xf>
    <xf numFmtId="0" fontId="43" fillId="0" borderId="15" xfId="48" applyFont="1" applyBorder="1" applyAlignment="1">
      <alignment vertical="center"/>
    </xf>
    <xf numFmtId="1" fontId="43" fillId="0" borderId="12" xfId="48" applyNumberFormat="1" applyFont="1" applyBorder="1" applyAlignment="1">
      <alignment vertical="center"/>
    </xf>
    <xf numFmtId="1" fontId="43" fillId="0" borderId="24" xfId="48" applyNumberFormat="1" applyFont="1" applyBorder="1" applyAlignment="1">
      <alignment vertical="center"/>
    </xf>
    <xf numFmtId="1" fontId="40" fillId="0" borderId="24" xfId="48" applyNumberFormat="1" applyFont="1" applyBorder="1" applyAlignment="1">
      <alignment vertical="center"/>
    </xf>
    <xf numFmtId="1" fontId="40" fillId="0" borderId="13" xfId="48" applyNumberFormat="1" applyFont="1" applyBorder="1" applyAlignment="1">
      <alignment vertical="center"/>
    </xf>
    <xf numFmtId="1" fontId="43" fillId="0" borderId="5" xfId="48" applyNumberFormat="1" applyFont="1" applyBorder="1" applyAlignment="1">
      <alignment vertical="center"/>
    </xf>
    <xf numFmtId="1" fontId="40" fillId="0" borderId="6" xfId="48" applyNumberFormat="1" applyFont="1" applyBorder="1" applyAlignment="1">
      <alignment vertical="center"/>
    </xf>
    <xf numFmtId="1" fontId="45" fillId="23" borderId="25" xfId="48" applyNumberFormat="1" applyFont="1" applyFill="1" applyBorder="1" applyAlignment="1">
      <alignment vertical="center"/>
    </xf>
    <xf numFmtId="1" fontId="45" fillId="23" borderId="15" xfId="48" applyNumberFormat="1" applyFont="1" applyFill="1" applyBorder="1" applyAlignment="1">
      <alignment vertical="center"/>
    </xf>
    <xf numFmtId="1" fontId="45" fillId="0" borderId="15" xfId="48" applyNumberFormat="1" applyFont="1" applyBorder="1" applyAlignment="1">
      <alignment vertical="center"/>
    </xf>
    <xf numFmtId="1" fontId="43" fillId="0" borderId="15" xfId="48" applyNumberFormat="1" applyFont="1" applyBorder="1" applyAlignment="1">
      <alignment horizontal="center" vertical="center"/>
    </xf>
    <xf numFmtId="1" fontId="45" fillId="0" borderId="24" xfId="48" applyNumberFormat="1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" fontId="45" fillId="23" borderId="20" xfId="48" applyNumberFormat="1" applyFont="1" applyFill="1" applyBorder="1" applyAlignment="1">
      <alignment vertical="center"/>
    </xf>
    <xf numFmtId="1" fontId="45" fillId="23" borderId="5" xfId="48" applyNumberFormat="1" applyFont="1" applyFill="1" applyBorder="1" applyAlignment="1">
      <alignment vertical="center"/>
    </xf>
    <xf numFmtId="1" fontId="45" fillId="23" borderId="6" xfId="48" applyNumberFormat="1" applyFont="1" applyFill="1" applyBorder="1" applyAlignment="1">
      <alignment vertical="center"/>
    </xf>
    <xf numFmtId="49" fontId="43" fillId="0" borderId="15" xfId="48" applyNumberFormat="1" applyFont="1" applyBorder="1" applyAlignment="1">
      <alignment vertical="center" wrapText="1"/>
    </xf>
    <xf numFmtId="0" fontId="44" fillId="0" borderId="15" xfId="48" applyFont="1" applyBorder="1"/>
    <xf numFmtId="0" fontId="44" fillId="0" borderId="0" xfId="48" applyFont="1" applyAlignment="1">
      <alignment horizontal="right" vertical="center" wrapText="1"/>
    </xf>
    <xf numFmtId="1" fontId="45" fillId="0" borderId="18" xfId="48" applyNumberFormat="1" applyFont="1" applyBorder="1" applyAlignment="1">
      <alignment vertical="center"/>
    </xf>
    <xf numFmtId="0" fontId="40" fillId="0" borderId="11" xfId="48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53" fillId="0" borderId="0" xfId="48" applyFont="1" applyAlignment="1">
      <alignment horizontal="left" vertical="center"/>
    </xf>
    <xf numFmtId="1" fontId="50" fillId="0" borderId="11" xfId="48" applyNumberFormat="1" applyFont="1" applyBorder="1" applyAlignment="1">
      <alignment horizontal="center" vertical="center"/>
    </xf>
    <xf numFmtId="1" fontId="40" fillId="0" borderId="11" xfId="48" applyNumberFormat="1" applyFont="1" applyBorder="1" applyAlignment="1">
      <alignment horizontal="center" vertical="center" wrapText="1"/>
    </xf>
    <xf numFmtId="0" fontId="50" fillId="0" borderId="11" xfId="48" applyFont="1" applyBorder="1" applyAlignment="1">
      <alignment horizontal="center" vertical="center"/>
    </xf>
    <xf numFmtId="0" fontId="43" fillId="0" borderId="26" xfId="48" applyFont="1" applyBorder="1" applyAlignment="1">
      <alignment vertical="center"/>
    </xf>
    <xf numFmtId="1" fontId="43" fillId="0" borderId="26" xfId="48" applyNumberFormat="1" applyFont="1" applyBorder="1" applyAlignment="1">
      <alignment vertical="center"/>
    </xf>
    <xf numFmtId="1" fontId="43" fillId="0" borderId="19" xfId="48" applyNumberFormat="1" applyFont="1" applyBorder="1" applyAlignment="1">
      <alignment vertical="center"/>
    </xf>
    <xf numFmtId="1" fontId="40" fillId="0" borderId="19" xfId="48" applyNumberFormat="1" applyFont="1" applyBorder="1" applyAlignment="1">
      <alignment vertical="center"/>
    </xf>
    <xf numFmtId="1" fontId="40" fillId="0" borderId="27" xfId="48" applyNumberFormat="1" applyFont="1" applyBorder="1" applyAlignment="1">
      <alignment vertical="center"/>
    </xf>
    <xf numFmtId="0" fontId="45" fillId="0" borderId="12" xfId="48" applyFont="1" applyBorder="1" applyAlignment="1">
      <alignment vertical="center"/>
    </xf>
    <xf numFmtId="0" fontId="45" fillId="0" borderId="13" xfId="48" applyFont="1" applyBorder="1" applyAlignment="1">
      <alignment vertical="center"/>
    </xf>
    <xf numFmtId="0" fontId="54" fillId="0" borderId="11" xfId="48" applyFont="1" applyBorder="1" applyAlignment="1">
      <alignment vertical="center" wrapText="1"/>
    </xf>
    <xf numFmtId="0" fontId="45" fillId="0" borderId="5" xfId="48" applyFont="1" applyBorder="1" applyAlignment="1">
      <alignment vertical="center"/>
    </xf>
    <xf numFmtId="0" fontId="45" fillId="0" borderId="6" xfId="48" applyFont="1" applyBorder="1" applyAlignment="1">
      <alignment vertical="center"/>
    </xf>
    <xf numFmtId="0" fontId="41" fillId="0" borderId="11" xfId="48" applyFont="1" applyBorder="1" applyAlignment="1">
      <alignment vertical="center" wrapText="1"/>
    </xf>
    <xf numFmtId="0" fontId="40" fillId="0" borderId="28" xfId="48" applyFont="1" applyBorder="1" applyAlignment="1">
      <alignment vertical="center" wrapText="1"/>
    </xf>
    <xf numFmtId="0" fontId="40" fillId="0" borderId="28" xfId="48" applyFont="1" applyBorder="1" applyAlignment="1">
      <alignment vertical="center"/>
    </xf>
    <xf numFmtId="0" fontId="43" fillId="0" borderId="29" xfId="48" applyFont="1" applyBorder="1" applyAlignment="1">
      <alignment vertical="center"/>
    </xf>
    <xf numFmtId="0" fontId="43" fillId="0" borderId="30" xfId="48" applyFont="1" applyBorder="1" applyAlignment="1">
      <alignment vertical="center"/>
    </xf>
    <xf numFmtId="0" fontId="43" fillId="0" borderId="31" xfId="48" applyFont="1" applyBorder="1" applyAlignment="1">
      <alignment vertical="center"/>
    </xf>
    <xf numFmtId="1" fontId="43" fillId="0" borderId="28" xfId="48" applyNumberFormat="1" applyFont="1" applyBorder="1" applyAlignment="1">
      <alignment vertical="center"/>
    </xf>
    <xf numFmtId="0" fontId="43" fillId="0" borderId="32" xfId="48" applyFont="1" applyBorder="1" applyAlignment="1">
      <alignment vertical="center"/>
    </xf>
    <xf numFmtId="0" fontId="40" fillId="0" borderId="15" xfId="48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40" fillId="0" borderId="19" xfId="48" applyFont="1" applyBorder="1" applyAlignment="1">
      <alignment vertical="center" wrapText="1"/>
    </xf>
    <xf numFmtId="0" fontId="40" fillId="0" borderId="19" xfId="48" applyFont="1" applyBorder="1" applyAlignment="1">
      <alignment vertical="center"/>
    </xf>
    <xf numFmtId="0" fontId="43" fillId="0" borderId="23" xfId="48" applyFont="1" applyBorder="1" applyAlignment="1">
      <alignment vertical="center"/>
    </xf>
    <xf numFmtId="0" fontId="43" fillId="0" borderId="20" xfId="48" applyFont="1" applyBorder="1" applyAlignment="1">
      <alignment vertical="center"/>
    </xf>
    <xf numFmtId="0" fontId="40" fillId="0" borderId="25" xfId="48" applyFont="1" applyBorder="1" applyAlignment="1">
      <alignment vertical="center"/>
    </xf>
    <xf numFmtId="1" fontId="43" fillId="0" borderId="25" xfId="48" applyNumberFormat="1" applyFont="1" applyBorder="1" applyAlignment="1">
      <alignment vertical="center"/>
    </xf>
    <xf numFmtId="0" fontId="40" fillId="0" borderId="19" xfId="48" applyFont="1" applyBorder="1" applyAlignment="1">
      <alignment horizontal="center" vertical="center" wrapText="1"/>
    </xf>
    <xf numFmtId="0" fontId="13" fillId="0" borderId="19" xfId="48" applyFont="1" applyBorder="1" applyAlignment="1">
      <alignment vertical="center" wrapText="1"/>
    </xf>
    <xf numFmtId="0" fontId="40" fillId="0" borderId="13" xfId="48" applyFont="1" applyBorder="1" applyAlignment="1">
      <alignment vertical="center"/>
    </xf>
    <xf numFmtId="0" fontId="53" fillId="0" borderId="33" xfId="48" applyFont="1" applyBorder="1" applyAlignment="1">
      <alignment horizontal="left" vertical="center"/>
    </xf>
    <xf numFmtId="9" fontId="40" fillId="0" borderId="33" xfId="48" applyNumberFormat="1" applyFont="1" applyBorder="1" applyAlignment="1">
      <alignment vertical="center"/>
    </xf>
    <xf numFmtId="0" fontId="40" fillId="0" borderId="33" xfId="48" applyFont="1" applyBorder="1" applyAlignment="1">
      <alignment vertical="center"/>
    </xf>
    <xf numFmtId="0" fontId="43" fillId="0" borderId="25" xfId="48" applyFont="1" applyBorder="1" applyAlignment="1">
      <alignment vertical="center"/>
    </xf>
    <xf numFmtId="0" fontId="40" fillId="0" borderId="34" xfId="48" applyFont="1" applyBorder="1" applyAlignment="1">
      <alignment vertical="center" wrapText="1"/>
    </xf>
    <xf numFmtId="0" fontId="40" fillId="0" borderId="34" xfId="48" applyFont="1" applyBorder="1" applyAlignment="1">
      <alignment vertical="center"/>
    </xf>
    <xf numFmtId="0" fontId="55" fillId="0" borderId="34" xfId="48" applyFont="1" applyBorder="1" applyAlignment="1">
      <alignment vertical="center"/>
    </xf>
    <xf numFmtId="0" fontId="43" fillId="0" borderId="35" xfId="48" applyFont="1" applyBorder="1" applyAlignment="1">
      <alignment vertical="center"/>
    </xf>
    <xf numFmtId="1" fontId="43" fillId="0" borderId="33" xfId="48" applyNumberFormat="1" applyFont="1" applyBorder="1" applyAlignment="1">
      <alignment vertical="center"/>
    </xf>
    <xf numFmtId="0" fontId="43" fillId="0" borderId="36" xfId="48" applyFont="1" applyBorder="1" applyAlignment="1">
      <alignment vertical="center"/>
    </xf>
    <xf numFmtId="1" fontId="43" fillId="0" borderId="37" xfId="48" applyNumberFormat="1" applyFont="1" applyBorder="1" applyAlignment="1">
      <alignment vertical="center"/>
    </xf>
    <xf numFmtId="1" fontId="40" fillId="0" borderId="33" xfId="48" applyNumberFormat="1" applyFont="1" applyBorder="1" applyAlignment="1">
      <alignment vertical="center"/>
    </xf>
    <xf numFmtId="1" fontId="40" fillId="0" borderId="38" xfId="48" applyNumberFormat="1" applyFont="1" applyBorder="1" applyAlignment="1">
      <alignment vertical="center"/>
    </xf>
    <xf numFmtId="0" fontId="40" fillId="0" borderId="28" xfId="48" applyFont="1" applyBorder="1" applyAlignment="1">
      <alignment horizontal="center" vertical="center" wrapText="1"/>
    </xf>
    <xf numFmtId="1" fontId="43" fillId="0" borderId="29" xfId="48" applyNumberFormat="1" applyFont="1" applyBorder="1" applyAlignment="1">
      <alignment vertical="center"/>
    </xf>
    <xf numFmtId="1" fontId="40" fillId="0" borderId="28" xfId="48" applyNumberFormat="1" applyFont="1" applyBorder="1" applyAlignment="1">
      <alignment vertical="center"/>
    </xf>
    <xf numFmtId="1" fontId="40" fillId="0" borderId="30" xfId="48" applyNumberFormat="1" applyFont="1" applyBorder="1" applyAlignment="1">
      <alignment vertical="center"/>
    </xf>
    <xf numFmtId="0" fontId="40" fillId="25" borderId="33" xfId="48" applyFont="1" applyFill="1" applyBorder="1" applyAlignment="1">
      <alignment horizontal="center" vertical="center" wrapText="1"/>
    </xf>
    <xf numFmtId="0" fontId="54" fillId="25" borderId="33" xfId="48" applyFont="1" applyFill="1" applyBorder="1" applyAlignment="1">
      <alignment vertical="center" wrapText="1"/>
    </xf>
    <xf numFmtId="0" fontId="40" fillId="25" borderId="33" xfId="48" applyFont="1" applyFill="1" applyBorder="1" applyAlignment="1">
      <alignment vertical="center" wrapText="1"/>
    </xf>
    <xf numFmtId="0" fontId="40" fillId="25" borderId="33" xfId="48" applyFont="1" applyFill="1" applyBorder="1" applyAlignment="1">
      <alignment vertical="center"/>
    </xf>
    <xf numFmtId="0" fontId="55" fillId="25" borderId="33" xfId="48" applyFont="1" applyFill="1" applyBorder="1" applyAlignment="1">
      <alignment vertical="center"/>
    </xf>
    <xf numFmtId="0" fontId="43" fillId="25" borderId="33" xfId="48" applyFont="1" applyFill="1" applyBorder="1" applyAlignment="1">
      <alignment vertical="center"/>
    </xf>
    <xf numFmtId="1" fontId="43" fillId="25" borderId="33" xfId="48" applyNumberFormat="1" applyFont="1" applyFill="1" applyBorder="1" applyAlignment="1">
      <alignment vertical="center"/>
    </xf>
    <xf numFmtId="1" fontId="40" fillId="25" borderId="33" xfId="48" applyNumberFormat="1" applyFont="1" applyFill="1" applyBorder="1" applyAlignment="1">
      <alignment vertical="center"/>
    </xf>
    <xf numFmtId="1" fontId="40" fillId="25" borderId="38" xfId="48" applyNumberFormat="1" applyFont="1" applyFill="1" applyBorder="1" applyAlignment="1">
      <alignment vertical="center"/>
    </xf>
    <xf numFmtId="0" fontId="14" fillId="0" borderId="32" xfId="0" applyFont="1" applyBorder="1" applyAlignment="1">
      <alignment horizontal="left" vertical="center"/>
    </xf>
    <xf numFmtId="0" fontId="40" fillId="25" borderId="34" xfId="48" applyFont="1" applyFill="1" applyBorder="1" applyAlignment="1">
      <alignment vertical="center"/>
    </xf>
    <xf numFmtId="0" fontId="43" fillId="25" borderId="34" xfId="48" applyFont="1" applyFill="1" applyBorder="1" applyAlignment="1">
      <alignment vertical="center"/>
    </xf>
    <xf numFmtId="0" fontId="43" fillId="25" borderId="35" xfId="48" applyFont="1" applyFill="1" applyBorder="1" applyAlignment="1">
      <alignment vertical="center"/>
    </xf>
    <xf numFmtId="0" fontId="43" fillId="25" borderId="36" xfId="48" applyFont="1" applyFill="1" applyBorder="1" applyAlignment="1">
      <alignment vertical="center"/>
    </xf>
    <xf numFmtId="1" fontId="43" fillId="25" borderId="37" xfId="48" applyNumberFormat="1" applyFont="1" applyFill="1" applyBorder="1" applyAlignment="1">
      <alignment vertical="center"/>
    </xf>
    <xf numFmtId="0" fontId="45" fillId="25" borderId="33" xfId="48" applyFont="1" applyFill="1" applyBorder="1" applyAlignment="1">
      <alignment vertical="center"/>
    </xf>
    <xf numFmtId="0" fontId="41" fillId="23" borderId="19" xfId="48" applyFont="1" applyFill="1" applyBorder="1" applyAlignment="1">
      <alignment vertical="center" wrapText="1"/>
    </xf>
    <xf numFmtId="0" fontId="45" fillId="23" borderId="20" xfId="48" applyFont="1" applyFill="1" applyBorder="1" applyAlignment="1">
      <alignment vertical="center"/>
    </xf>
    <xf numFmtId="1" fontId="45" fillId="23" borderId="39" xfId="48" applyNumberFormat="1" applyFont="1" applyFill="1" applyBorder="1" applyAlignment="1">
      <alignment vertical="center"/>
    </xf>
    <xf numFmtId="0" fontId="15" fillId="25" borderId="34" xfId="0" applyFont="1" applyFill="1" applyBorder="1" applyAlignment="1">
      <alignment vertical="center"/>
    </xf>
    <xf numFmtId="0" fontId="40" fillId="23" borderId="25" xfId="48" applyFont="1" applyFill="1" applyBorder="1" applyAlignment="1">
      <alignment horizontal="center" vertical="center" wrapText="1"/>
    </xf>
    <xf numFmtId="0" fontId="54" fillId="23" borderId="25" xfId="48" applyFont="1" applyFill="1" applyBorder="1" applyAlignment="1">
      <alignment vertical="center" wrapText="1"/>
    </xf>
    <xf numFmtId="0" fontId="40" fillId="23" borderId="25" xfId="48" applyFont="1" applyFill="1" applyBorder="1" applyAlignment="1">
      <alignment vertical="center" wrapText="1"/>
    </xf>
    <xf numFmtId="0" fontId="40" fillId="23" borderId="25" xfId="48" applyFont="1" applyFill="1" applyBorder="1" applyAlignment="1">
      <alignment vertical="center"/>
    </xf>
    <xf numFmtId="0" fontId="55" fillId="23" borderId="25" xfId="48" applyFont="1" applyFill="1" applyBorder="1" applyAlignment="1">
      <alignment vertical="center"/>
    </xf>
    <xf numFmtId="0" fontId="45" fillId="23" borderId="25" xfId="48" applyFont="1" applyFill="1" applyBorder="1" applyAlignment="1">
      <alignment vertical="center"/>
    </xf>
    <xf numFmtId="0" fontId="43" fillId="23" borderId="25" xfId="48" applyFont="1" applyFill="1" applyBorder="1" applyAlignment="1">
      <alignment vertical="center"/>
    </xf>
    <xf numFmtId="1" fontId="43" fillId="23" borderId="25" xfId="48" applyNumberFormat="1" applyFont="1" applyFill="1" applyBorder="1" applyAlignment="1">
      <alignment vertical="center"/>
    </xf>
    <xf numFmtId="1" fontId="40" fillId="23" borderId="25" xfId="48" applyNumberFormat="1" applyFont="1" applyFill="1" applyBorder="1" applyAlignment="1">
      <alignment vertical="center"/>
    </xf>
    <xf numFmtId="1" fontId="40" fillId="23" borderId="17" xfId="48" applyNumberFormat="1" applyFont="1" applyFill="1" applyBorder="1" applyAlignment="1">
      <alignment vertical="center"/>
    </xf>
    <xf numFmtId="0" fontId="46" fillId="0" borderId="24" xfId="48" applyFont="1" applyBorder="1" applyAlignment="1">
      <alignment vertical="center"/>
    </xf>
    <xf numFmtId="0" fontId="43" fillId="0" borderId="24" xfId="48" applyFont="1" applyBorder="1" applyAlignment="1">
      <alignment vertical="center"/>
    </xf>
    <xf numFmtId="0" fontId="46" fillId="0" borderId="11" xfId="48" applyFont="1" applyBorder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1" fontId="43" fillId="0" borderId="40" xfId="48" applyNumberFormat="1" applyFont="1" applyBorder="1" applyAlignment="1">
      <alignment vertical="center"/>
    </xf>
    <xf numFmtId="1" fontId="43" fillId="0" borderId="41" xfId="48" applyNumberFormat="1" applyFont="1" applyBorder="1" applyAlignment="1">
      <alignment vertical="center"/>
    </xf>
    <xf numFmtId="1" fontId="40" fillId="0" borderId="41" xfId="48" applyNumberFormat="1" applyFont="1" applyBorder="1" applyAlignment="1">
      <alignment vertical="center"/>
    </xf>
    <xf numFmtId="1" fontId="40" fillId="0" borderId="42" xfId="48" applyNumberFormat="1" applyFont="1" applyBorder="1" applyAlignment="1">
      <alignment vertical="center"/>
    </xf>
    <xf numFmtId="0" fontId="40" fillId="0" borderId="43" xfId="48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46" fillId="0" borderId="28" xfId="48" applyFont="1" applyBorder="1" applyAlignment="1">
      <alignment vertical="center"/>
    </xf>
    <xf numFmtId="0" fontId="43" fillId="0" borderId="28" xfId="48" applyFont="1" applyBorder="1" applyAlignment="1">
      <alignment vertical="center"/>
    </xf>
    <xf numFmtId="0" fontId="47" fillId="23" borderId="19" xfId="48" applyFont="1" applyFill="1" applyBorder="1" applyAlignment="1">
      <alignment vertical="center" wrapText="1"/>
    </xf>
    <xf numFmtId="0" fontId="44" fillId="23" borderId="19" xfId="48" applyFont="1" applyFill="1" applyBorder="1" applyAlignment="1">
      <alignment horizontal="right" vertical="center" wrapText="1"/>
    </xf>
    <xf numFmtId="1" fontId="47" fillId="23" borderId="19" xfId="48" applyNumberFormat="1" applyFont="1" applyFill="1" applyBorder="1" applyAlignment="1">
      <alignment vertical="center"/>
    </xf>
    <xf numFmtId="1" fontId="47" fillId="23" borderId="21" xfId="48" applyNumberFormat="1" applyFont="1" applyFill="1" applyBorder="1" applyAlignment="1">
      <alignment vertical="center"/>
    </xf>
    <xf numFmtId="1" fontId="47" fillId="23" borderId="22" xfId="48" applyNumberFormat="1" applyFont="1" applyFill="1" applyBorder="1" applyAlignment="1">
      <alignment vertical="center"/>
    </xf>
    <xf numFmtId="165" fontId="47" fillId="23" borderId="23" xfId="48" applyNumberFormat="1" applyFont="1" applyFill="1" applyBorder="1" applyAlignment="1">
      <alignment vertical="center"/>
    </xf>
    <xf numFmtId="0" fontId="47" fillId="23" borderId="20" xfId="48" applyFont="1" applyFill="1" applyBorder="1" applyAlignment="1">
      <alignment vertical="center"/>
    </xf>
    <xf numFmtId="1" fontId="47" fillId="23" borderId="39" xfId="48" applyNumberFormat="1" applyFont="1" applyFill="1" applyBorder="1" applyAlignment="1">
      <alignment vertical="center"/>
    </xf>
    <xf numFmtId="0" fontId="40" fillId="23" borderId="36" xfId="48" applyFont="1" applyFill="1" applyBorder="1" applyAlignment="1">
      <alignment horizontal="center" vertical="center" wrapText="1"/>
    </xf>
    <xf numFmtId="0" fontId="15" fillId="23" borderId="35" xfId="0" applyFont="1" applyFill="1" applyBorder="1" applyAlignment="1">
      <alignment horizontal="left" vertical="center" wrapText="1"/>
    </xf>
    <xf numFmtId="0" fontId="46" fillId="23" borderId="33" xfId="48" applyFont="1" applyFill="1" applyBorder="1" applyAlignment="1">
      <alignment vertical="center"/>
    </xf>
    <xf numFmtId="0" fontId="43" fillId="23" borderId="35" xfId="48" applyFont="1" applyFill="1" applyBorder="1" applyAlignment="1">
      <alignment vertical="center"/>
    </xf>
    <xf numFmtId="0" fontId="43" fillId="23" borderId="36" xfId="48" applyFont="1" applyFill="1" applyBorder="1" applyAlignment="1">
      <alignment vertical="center"/>
    </xf>
    <xf numFmtId="1" fontId="43" fillId="23" borderId="33" xfId="48" applyNumberFormat="1" applyFont="1" applyFill="1" applyBorder="1" applyAlignment="1">
      <alignment vertical="center"/>
    </xf>
    <xf numFmtId="1" fontId="43" fillId="23" borderId="37" xfId="48" applyNumberFormat="1" applyFont="1" applyFill="1" applyBorder="1" applyAlignment="1">
      <alignment vertical="center"/>
    </xf>
    <xf numFmtId="1" fontId="40" fillId="23" borderId="33" xfId="48" applyNumberFormat="1" applyFont="1" applyFill="1" applyBorder="1" applyAlignment="1">
      <alignment vertical="center"/>
    </xf>
    <xf numFmtId="1" fontId="40" fillId="23" borderId="38" xfId="48" applyNumberFormat="1" applyFont="1" applyFill="1" applyBorder="1" applyAlignment="1">
      <alignment vertical="center"/>
    </xf>
    <xf numFmtId="0" fontId="45" fillId="23" borderId="36" xfId="48" applyFont="1" applyFill="1" applyBorder="1" applyAlignment="1">
      <alignment vertical="center"/>
    </xf>
    <xf numFmtId="0" fontId="46" fillId="0" borderId="6" xfId="48" applyFont="1" applyBorder="1" applyAlignment="1">
      <alignment vertical="center"/>
    </xf>
    <xf numFmtId="0" fontId="43" fillId="26" borderId="11" xfId="0" applyFont="1" applyFill="1" applyBorder="1" applyAlignment="1">
      <alignment horizontal="justify" vertical="center"/>
    </xf>
    <xf numFmtId="0" fontId="45" fillId="26" borderId="11" xfId="0" applyFont="1" applyFill="1" applyBorder="1" applyAlignment="1">
      <alignment horizontal="left" vertical="center" wrapText="1"/>
    </xf>
    <xf numFmtId="0" fontId="45" fillId="26" borderId="12" xfId="0" applyFont="1" applyFill="1" applyBorder="1" applyAlignment="1">
      <alignment horizontal="center" vertical="center"/>
    </xf>
    <xf numFmtId="0" fontId="45" fillId="26" borderId="13" xfId="0" applyFont="1" applyFill="1" applyBorder="1" applyAlignment="1">
      <alignment horizontal="center" vertical="center"/>
    </xf>
    <xf numFmtId="0" fontId="45" fillId="26" borderId="6" xfId="0" applyFont="1" applyFill="1" applyBorder="1" applyAlignment="1">
      <alignment horizontal="center" vertical="center"/>
    </xf>
    <xf numFmtId="0" fontId="45" fillId="26" borderId="5" xfId="0" applyFont="1" applyFill="1" applyBorder="1" applyAlignment="1">
      <alignment horizontal="center" vertical="center"/>
    </xf>
    <xf numFmtId="1" fontId="44" fillId="24" borderId="10" xfId="0" applyNumberFormat="1" applyFont="1" applyFill="1" applyBorder="1" applyAlignment="1">
      <alignment horizontal="center" vertical="center"/>
    </xf>
    <xf numFmtId="49" fontId="43" fillId="0" borderId="15" xfId="44" applyNumberFormat="1" applyFont="1" applyBorder="1" applyAlignment="1">
      <alignment vertical="center" wrapText="1"/>
    </xf>
    <xf numFmtId="0" fontId="40" fillId="0" borderId="15" xfId="48" applyFont="1" applyBorder="1" applyAlignment="1">
      <alignment vertical="center"/>
    </xf>
    <xf numFmtId="0" fontId="15" fillId="26" borderId="11" xfId="0" applyFont="1" applyFill="1" applyBorder="1" applyAlignment="1">
      <alignment horizontal="left" vertical="center" wrapText="1"/>
    </xf>
    <xf numFmtId="0" fontId="15" fillId="26" borderId="44" xfId="0" applyFont="1" applyFill="1" applyBorder="1" applyAlignment="1">
      <alignment horizontal="left" vertical="center" wrapText="1"/>
    </xf>
    <xf numFmtId="0" fontId="15" fillId="26" borderId="45" xfId="0" applyFont="1" applyFill="1" applyBorder="1" applyAlignment="1">
      <alignment horizontal="left" vertical="center" wrapText="1"/>
    </xf>
    <xf numFmtId="0" fontId="15" fillId="26" borderId="46" xfId="0" applyFont="1" applyFill="1" applyBorder="1" applyAlignment="1">
      <alignment horizontal="left" vertical="center" wrapText="1"/>
    </xf>
    <xf numFmtId="0" fontId="15" fillId="27" borderId="32" xfId="0" applyFont="1" applyFill="1" applyBorder="1" applyAlignment="1">
      <alignment horizontal="left" vertical="center" wrapText="1"/>
    </xf>
    <xf numFmtId="0" fontId="43" fillId="0" borderId="6" xfId="48" applyFont="1" applyBorder="1" applyAlignment="1">
      <alignment horizontal="left" vertical="center"/>
    </xf>
    <xf numFmtId="0" fontId="55" fillId="0" borderId="6" xfId="48" applyFont="1" applyBorder="1" applyAlignment="1">
      <alignment horizontal="left" vertical="center"/>
    </xf>
    <xf numFmtId="0" fontId="55" fillId="0" borderId="27" xfId="48" applyFont="1" applyBorder="1" applyAlignment="1">
      <alignment horizontal="left" vertical="center"/>
    </xf>
    <xf numFmtId="0" fontId="43" fillId="0" borderId="30" xfId="48" applyFont="1" applyBorder="1" applyAlignment="1">
      <alignment horizontal="left" vertical="center"/>
    </xf>
    <xf numFmtId="0" fontId="40" fillId="0" borderId="14" xfId="48" applyFont="1" applyBorder="1" applyAlignment="1">
      <alignment vertical="center" wrapText="1"/>
    </xf>
    <xf numFmtId="0" fontId="15" fillId="0" borderId="45" xfId="0" applyFont="1" applyBorder="1" applyAlignment="1">
      <alignment horizontal="left" vertical="center" wrapText="1"/>
    </xf>
    <xf numFmtId="0" fontId="40" fillId="0" borderId="5" xfId="48" applyFont="1" applyBorder="1" applyAlignment="1">
      <alignment vertical="center"/>
    </xf>
    <xf numFmtId="0" fontId="40" fillId="0" borderId="6" xfId="48" applyFont="1" applyBorder="1" applyAlignment="1">
      <alignment vertical="center"/>
    </xf>
    <xf numFmtId="0" fontId="48" fillId="28" borderId="0" xfId="48" applyFont="1" applyFill="1" applyAlignment="1">
      <alignment vertical="center"/>
    </xf>
    <xf numFmtId="0" fontId="40" fillId="28" borderId="11" xfId="48" applyFont="1" applyFill="1" applyBorder="1" applyAlignment="1">
      <alignment horizontal="center" vertical="center" wrapText="1"/>
    </xf>
    <xf numFmtId="1" fontId="43" fillId="28" borderId="24" xfId="48" applyNumberFormat="1" applyFont="1" applyFill="1" applyBorder="1" applyAlignment="1">
      <alignment vertical="center"/>
    </xf>
    <xf numFmtId="1" fontId="40" fillId="28" borderId="24" xfId="48" applyNumberFormat="1" applyFont="1" applyFill="1" applyBorder="1" applyAlignment="1">
      <alignment vertical="center"/>
    </xf>
    <xf numFmtId="1" fontId="40" fillId="28" borderId="13" xfId="48" applyNumberFormat="1" applyFont="1" applyFill="1" applyBorder="1" applyAlignment="1">
      <alignment vertical="center"/>
    </xf>
    <xf numFmtId="0" fontId="43" fillId="28" borderId="5" xfId="48" applyFont="1" applyFill="1" applyBorder="1" applyAlignment="1">
      <alignment vertical="center"/>
    </xf>
    <xf numFmtId="1" fontId="43" fillId="28" borderId="11" xfId="48" applyNumberFormat="1" applyFont="1" applyFill="1" applyBorder="1" applyAlignment="1">
      <alignment vertical="center"/>
    </xf>
    <xf numFmtId="0" fontId="43" fillId="28" borderId="11" xfId="48" applyFont="1" applyFill="1" applyBorder="1" applyAlignment="1">
      <alignment vertical="center"/>
    </xf>
    <xf numFmtId="1" fontId="40" fillId="28" borderId="11" xfId="48" applyNumberFormat="1" applyFont="1" applyFill="1" applyBorder="1" applyAlignment="1">
      <alignment vertical="center"/>
    </xf>
    <xf numFmtId="1" fontId="40" fillId="28" borderId="6" xfId="48" applyNumberFormat="1" applyFont="1" applyFill="1" applyBorder="1" applyAlignment="1">
      <alignment vertical="center"/>
    </xf>
    <xf numFmtId="0" fontId="43" fillId="0" borderId="47" xfId="48" applyFont="1" applyBorder="1" applyAlignment="1">
      <alignment vertical="center"/>
    </xf>
    <xf numFmtId="165" fontId="45" fillId="23" borderId="22" xfId="48" applyNumberFormat="1" applyFont="1" applyFill="1" applyBorder="1" applyAlignment="1">
      <alignment vertical="center"/>
    </xf>
    <xf numFmtId="0" fontId="44" fillId="24" borderId="48" xfId="0" applyFont="1" applyFill="1" applyBorder="1" applyAlignment="1">
      <alignment horizontal="center" vertical="center"/>
    </xf>
    <xf numFmtId="0" fontId="16" fillId="26" borderId="45" xfId="0" applyFont="1" applyFill="1" applyBorder="1" applyAlignment="1">
      <alignment horizontal="left" vertical="center" wrapText="1"/>
    </xf>
    <xf numFmtId="0" fontId="45" fillId="23" borderId="15" xfId="48" applyFont="1" applyFill="1" applyBorder="1" applyAlignment="1">
      <alignment vertical="center" wrapText="1"/>
    </xf>
    <xf numFmtId="0" fontId="40" fillId="0" borderId="14" xfId="48" applyFont="1" applyBorder="1" applyAlignment="1">
      <alignment vertical="center"/>
    </xf>
    <xf numFmtId="0" fontId="40" fillId="0" borderId="31" xfId="48" applyFont="1" applyBorder="1" applyAlignment="1">
      <alignment vertical="center" wrapText="1"/>
    </xf>
    <xf numFmtId="1" fontId="45" fillId="23" borderId="14" xfId="48" applyNumberFormat="1" applyFont="1" applyFill="1" applyBorder="1" applyAlignment="1">
      <alignment vertical="center"/>
    </xf>
    <xf numFmtId="0" fontId="55" fillId="26" borderId="49" xfId="48" applyFont="1" applyFill="1" applyBorder="1" applyAlignment="1">
      <alignment vertical="center"/>
    </xf>
    <xf numFmtId="0" fontId="43" fillId="26" borderId="45" xfId="0" applyFont="1" applyFill="1" applyBorder="1" applyAlignment="1">
      <alignment horizontal="justify" vertical="center"/>
    </xf>
    <xf numFmtId="0" fontId="14" fillId="0" borderId="50" xfId="0" applyFont="1" applyBorder="1" applyAlignment="1">
      <alignment horizontal="left" vertical="center"/>
    </xf>
    <xf numFmtId="0" fontId="44" fillId="23" borderId="51" xfId="48" applyFont="1" applyFill="1" applyBorder="1" applyAlignment="1">
      <alignment horizontal="right" vertical="center" wrapText="1"/>
    </xf>
    <xf numFmtId="0" fontId="54" fillId="0" borderId="6" xfId="48" applyFont="1" applyBorder="1" applyAlignment="1">
      <alignment horizontal="left" vertical="center"/>
    </xf>
    <xf numFmtId="0" fontId="43" fillId="26" borderId="49" xfId="48" applyFont="1" applyFill="1" applyBorder="1" applyAlignment="1">
      <alignment vertical="center"/>
    </xf>
    <xf numFmtId="0" fontId="43" fillId="0" borderId="6" xfId="48" applyFont="1" applyBorder="1" applyAlignment="1">
      <alignment horizontal="right" vertical="center"/>
    </xf>
    <xf numFmtId="165" fontId="45" fillId="23" borderId="17" xfId="48" applyNumberFormat="1" applyFont="1" applyFill="1" applyBorder="1" applyAlignment="1">
      <alignment vertical="center"/>
    </xf>
    <xf numFmtId="0" fontId="40" fillId="28" borderId="19" xfId="48" applyFont="1" applyFill="1" applyBorder="1" applyAlignment="1">
      <alignment horizontal="center" vertical="center" wrapText="1"/>
    </xf>
    <xf numFmtId="0" fontId="43" fillId="28" borderId="26" xfId="48" applyFont="1" applyFill="1" applyBorder="1" applyAlignment="1">
      <alignment vertical="center"/>
    </xf>
    <xf numFmtId="1" fontId="43" fillId="28" borderId="19" xfId="48" applyNumberFormat="1" applyFont="1" applyFill="1" applyBorder="1" applyAlignment="1">
      <alignment vertical="center"/>
    </xf>
    <xf numFmtId="0" fontId="43" fillId="28" borderId="19" xfId="48" applyFont="1" applyFill="1" applyBorder="1" applyAlignment="1">
      <alignment vertical="center"/>
    </xf>
    <xf numFmtId="1" fontId="40" fillId="28" borderId="19" xfId="48" applyNumberFormat="1" applyFont="1" applyFill="1" applyBorder="1" applyAlignment="1">
      <alignment vertical="center"/>
    </xf>
    <xf numFmtId="1" fontId="40" fillId="28" borderId="27" xfId="48" applyNumberFormat="1" applyFont="1" applyFill="1" applyBorder="1" applyAlignment="1">
      <alignment vertical="center"/>
    </xf>
    <xf numFmtId="0" fontId="45" fillId="28" borderId="24" xfId="48" applyFont="1" applyFill="1" applyBorder="1" applyAlignment="1">
      <alignment vertical="center"/>
    </xf>
    <xf numFmtId="0" fontId="55" fillId="0" borderId="5" xfId="48" applyFont="1" applyBorder="1" applyAlignment="1">
      <alignment horizontal="left" vertical="center"/>
    </xf>
    <xf numFmtId="0" fontId="53" fillId="0" borderId="41" xfId="48" applyFont="1" applyBorder="1" applyAlignment="1">
      <alignment horizontal="left" vertical="center"/>
    </xf>
    <xf numFmtId="0" fontId="53" fillId="0" borderId="52" xfId="48" applyFont="1" applyBorder="1" applyAlignment="1">
      <alignment horizontal="left" vertical="center"/>
    </xf>
    <xf numFmtId="0" fontId="43" fillId="0" borderId="27" xfId="48" applyFont="1" applyBorder="1" applyAlignment="1">
      <alignment horizontal="left" vertical="center"/>
    </xf>
    <xf numFmtId="0" fontId="43" fillId="0" borderId="26" xfId="48" applyFont="1" applyBorder="1" applyAlignment="1">
      <alignment horizontal="left" vertical="center"/>
    </xf>
    <xf numFmtId="1" fontId="43" fillId="0" borderId="31" xfId="48" applyNumberFormat="1" applyFont="1" applyBorder="1" applyAlignment="1">
      <alignment vertical="center"/>
    </xf>
    <xf numFmtId="0" fontId="43" fillId="0" borderId="5" xfId="48" applyFont="1" applyBorder="1" applyAlignment="1">
      <alignment horizontal="left" vertical="center"/>
    </xf>
    <xf numFmtId="0" fontId="43" fillId="0" borderId="29" xfId="48" applyFont="1" applyBorder="1" applyAlignment="1">
      <alignment horizontal="left" vertical="center"/>
    </xf>
    <xf numFmtId="0" fontId="43" fillId="0" borderId="24" xfId="48" applyFont="1" applyBorder="1" applyAlignment="1">
      <alignment horizontal="left" vertical="center"/>
    </xf>
    <xf numFmtId="0" fontId="43" fillId="0" borderId="25" xfId="48" applyFont="1" applyBorder="1" applyAlignment="1">
      <alignment horizontal="left" vertical="center"/>
    </xf>
    <xf numFmtId="0" fontId="43" fillId="0" borderId="24" xfId="48" applyFont="1" applyBorder="1" applyAlignment="1">
      <alignment horizontal="right" vertical="center"/>
    </xf>
    <xf numFmtId="0" fontId="14" fillId="28" borderId="12" xfId="0" applyFont="1" applyFill="1" applyBorder="1" applyAlignment="1">
      <alignment horizontal="left" vertical="center" wrapText="1"/>
    </xf>
    <xf numFmtId="0" fontId="14" fillId="28" borderId="5" xfId="0" applyFont="1" applyFill="1" applyBorder="1" applyAlignment="1">
      <alignment horizontal="left" vertical="center"/>
    </xf>
    <xf numFmtId="0" fontId="45" fillId="23" borderId="0" xfId="48" applyFont="1" applyFill="1" applyAlignment="1">
      <alignment vertical="center" wrapText="1"/>
    </xf>
    <xf numFmtId="0" fontId="44" fillId="23" borderId="0" xfId="48" applyFont="1" applyFill="1" applyAlignment="1">
      <alignment horizontal="right" vertical="center" wrapText="1"/>
    </xf>
    <xf numFmtId="1" fontId="45" fillId="23" borderId="0" xfId="48" applyNumberFormat="1" applyFont="1" applyFill="1" applyAlignment="1">
      <alignment vertical="center"/>
    </xf>
    <xf numFmtId="165" fontId="45" fillId="23" borderId="0" xfId="48" applyNumberFormat="1" applyFont="1" applyFill="1" applyAlignment="1">
      <alignment vertical="center"/>
    </xf>
    <xf numFmtId="1" fontId="45" fillId="23" borderId="18" xfId="48" applyNumberFormat="1" applyFont="1" applyFill="1" applyBorder="1" applyAlignment="1">
      <alignment vertical="center"/>
    </xf>
    <xf numFmtId="0" fontId="41" fillId="0" borderId="11" xfId="48" applyFont="1" applyBorder="1" applyAlignment="1">
      <alignment horizontal="center" vertical="center" wrapText="1"/>
    </xf>
    <xf numFmtId="0" fontId="41" fillId="0" borderId="11" xfId="48" applyFont="1" applyBorder="1" applyAlignment="1">
      <alignment vertical="center"/>
    </xf>
    <xf numFmtId="0" fontId="41" fillId="0" borderId="28" xfId="48" applyFont="1" applyBorder="1" applyAlignment="1">
      <alignment vertical="center"/>
    </xf>
    <xf numFmtId="0" fontId="45" fillId="0" borderId="24" xfId="48" applyFont="1" applyBorder="1" applyAlignment="1">
      <alignment horizontal="right" vertical="center"/>
    </xf>
    <xf numFmtId="0" fontId="45" fillId="0" borderId="31" xfId="48" applyFont="1" applyBorder="1" applyAlignment="1">
      <alignment vertical="center"/>
    </xf>
    <xf numFmtId="1" fontId="45" fillId="0" borderId="28" xfId="48" applyNumberFormat="1" applyFont="1" applyBorder="1" applyAlignment="1">
      <alignment vertical="center"/>
    </xf>
    <xf numFmtId="0" fontId="45" fillId="0" borderId="15" xfId="48" applyFont="1" applyBorder="1" applyAlignment="1">
      <alignment vertical="center"/>
    </xf>
    <xf numFmtId="1" fontId="41" fillId="0" borderId="11" xfId="48" applyNumberFormat="1" applyFont="1" applyBorder="1" applyAlignment="1">
      <alignment vertical="center"/>
    </xf>
    <xf numFmtId="1" fontId="41" fillId="0" borderId="6" xfId="48" applyNumberFormat="1" applyFont="1" applyBorder="1" applyAlignment="1">
      <alignment vertical="center"/>
    </xf>
    <xf numFmtId="0" fontId="41" fillId="0" borderId="19" xfId="48" applyFont="1" applyBorder="1" applyAlignment="1">
      <alignment horizontal="center" vertical="center" wrapText="1"/>
    </xf>
    <xf numFmtId="0" fontId="45" fillId="0" borderId="29" xfId="48" applyFont="1" applyBorder="1" applyAlignment="1">
      <alignment vertical="center"/>
    </xf>
    <xf numFmtId="0" fontId="45" fillId="0" borderId="30" xfId="48" applyFont="1" applyBorder="1" applyAlignment="1">
      <alignment vertical="center"/>
    </xf>
    <xf numFmtId="0" fontId="45" fillId="0" borderId="23" xfId="48" applyFont="1" applyBorder="1" applyAlignment="1">
      <alignment vertical="center"/>
    </xf>
    <xf numFmtId="1" fontId="45" fillId="0" borderId="19" xfId="48" applyNumberFormat="1" applyFont="1" applyBorder="1" applyAlignment="1">
      <alignment vertical="center"/>
    </xf>
    <xf numFmtId="0" fontId="45" fillId="0" borderId="20" xfId="48" applyFont="1" applyBorder="1" applyAlignment="1">
      <alignment vertical="center"/>
    </xf>
    <xf numFmtId="1" fontId="45" fillId="0" borderId="26" xfId="48" applyNumberFormat="1" applyFont="1" applyBorder="1" applyAlignment="1">
      <alignment vertical="center"/>
    </xf>
    <xf numFmtId="1" fontId="41" fillId="0" borderId="19" xfId="48" applyNumberFormat="1" applyFont="1" applyBorder="1" applyAlignment="1">
      <alignment vertical="center"/>
    </xf>
    <xf numFmtId="1" fontId="41" fillId="0" borderId="27" xfId="48" applyNumberFormat="1" applyFont="1" applyBorder="1" applyAlignment="1">
      <alignment vertical="center"/>
    </xf>
    <xf numFmtId="0" fontId="41" fillId="0" borderId="28" xfId="48" applyFont="1" applyBorder="1" applyAlignment="1">
      <alignment vertical="center" wrapText="1"/>
    </xf>
    <xf numFmtId="0" fontId="41" fillId="28" borderId="24" xfId="48" applyFont="1" applyFill="1" applyBorder="1" applyAlignment="1">
      <alignment horizontal="center" vertical="center" wrapText="1"/>
    </xf>
    <xf numFmtId="0" fontId="41" fillId="28" borderId="24" xfId="48" applyFont="1" applyFill="1" applyBorder="1" applyAlignment="1">
      <alignment vertical="center" wrapText="1"/>
    </xf>
    <xf numFmtId="0" fontId="41" fillId="28" borderId="24" xfId="48" applyFont="1" applyFill="1" applyBorder="1" applyAlignment="1">
      <alignment vertical="center"/>
    </xf>
    <xf numFmtId="0" fontId="56" fillId="28" borderId="24" xfId="48" applyFont="1" applyFill="1" applyBorder="1" applyAlignment="1">
      <alignment vertical="center"/>
    </xf>
    <xf numFmtId="1" fontId="45" fillId="28" borderId="24" xfId="48" applyNumberFormat="1" applyFont="1" applyFill="1" applyBorder="1" applyAlignment="1">
      <alignment vertical="center"/>
    </xf>
    <xf numFmtId="1" fontId="41" fillId="28" borderId="24" xfId="48" applyNumberFormat="1" applyFont="1" applyFill="1" applyBorder="1" applyAlignment="1">
      <alignment vertical="center"/>
    </xf>
    <xf numFmtId="1" fontId="41" fillId="28" borderId="13" xfId="48" applyNumberFormat="1" applyFont="1" applyFill="1" applyBorder="1" applyAlignment="1">
      <alignment vertical="center"/>
    </xf>
    <xf numFmtId="0" fontId="45" fillId="0" borderId="14" xfId="48" applyFont="1" applyBorder="1" applyAlignment="1">
      <alignment vertical="center"/>
    </xf>
    <xf numFmtId="0" fontId="45" fillId="0" borderId="26" xfId="48" applyFont="1" applyBorder="1" applyAlignment="1">
      <alignment vertical="center"/>
    </xf>
    <xf numFmtId="9" fontId="41" fillId="0" borderId="41" xfId="48" applyNumberFormat="1" applyFont="1" applyBorder="1" applyAlignment="1">
      <alignment vertical="center"/>
    </xf>
    <xf numFmtId="0" fontId="41" fillId="0" borderId="43" xfId="48" applyFont="1" applyBorder="1" applyAlignment="1">
      <alignment vertical="center"/>
    </xf>
    <xf numFmtId="0" fontId="41" fillId="0" borderId="52" xfId="48" applyFont="1" applyBorder="1" applyAlignment="1">
      <alignment vertical="center"/>
    </xf>
    <xf numFmtId="0" fontId="41" fillId="0" borderId="41" xfId="48" applyFont="1" applyBorder="1" applyAlignment="1">
      <alignment vertical="center"/>
    </xf>
    <xf numFmtId="0" fontId="41" fillId="0" borderId="27" xfId="48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50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49" fontId="43" fillId="28" borderId="11" xfId="44" applyNumberFormat="1" applyFont="1" applyFill="1" applyBorder="1" applyAlignment="1">
      <alignment vertical="center" wrapText="1"/>
    </xf>
    <xf numFmtId="0" fontId="43" fillId="28" borderId="14" xfId="48" applyFont="1" applyFill="1" applyBorder="1" applyAlignment="1">
      <alignment vertical="center"/>
    </xf>
    <xf numFmtId="0" fontId="43" fillId="28" borderId="15" xfId="48" applyFont="1" applyFill="1" applyBorder="1" applyAlignment="1">
      <alignment vertical="center"/>
    </xf>
    <xf numFmtId="1" fontId="43" fillId="28" borderId="12" xfId="48" applyNumberFormat="1" applyFont="1" applyFill="1" applyBorder="1" applyAlignment="1">
      <alignment vertical="center"/>
    </xf>
    <xf numFmtId="0" fontId="40" fillId="28" borderId="0" xfId="48" applyFont="1" applyFill="1" applyAlignment="1">
      <alignment vertical="center"/>
    </xf>
    <xf numFmtId="1" fontId="43" fillId="28" borderId="5" xfId="48" applyNumberFormat="1" applyFont="1" applyFill="1" applyBorder="1" applyAlignment="1">
      <alignment vertical="center"/>
    </xf>
    <xf numFmtId="0" fontId="15" fillId="29" borderId="46" xfId="0" applyFont="1" applyFill="1" applyBorder="1" applyAlignment="1">
      <alignment vertical="center"/>
    </xf>
    <xf numFmtId="0" fontId="40" fillId="29" borderId="11" xfId="48" applyFont="1" applyFill="1" applyBorder="1" applyAlignment="1">
      <alignment vertical="center" wrapText="1"/>
    </xf>
    <xf numFmtId="0" fontId="40" fillId="29" borderId="11" xfId="48" applyFont="1" applyFill="1" applyBorder="1" applyAlignment="1">
      <alignment vertical="center"/>
    </xf>
    <xf numFmtId="0" fontId="43" fillId="29" borderId="12" xfId="48" applyFont="1" applyFill="1" applyBorder="1" applyAlignment="1">
      <alignment vertical="center"/>
    </xf>
    <xf numFmtId="0" fontId="43" fillId="29" borderId="13" xfId="48" applyFont="1" applyFill="1" applyBorder="1" applyAlignment="1">
      <alignment vertical="center"/>
    </xf>
    <xf numFmtId="0" fontId="15" fillId="29" borderId="53" xfId="0" applyFont="1" applyFill="1" applyBorder="1" applyAlignment="1">
      <alignment vertical="center"/>
    </xf>
    <xf numFmtId="0" fontId="43" fillId="29" borderId="5" xfId="48" applyFont="1" applyFill="1" applyBorder="1" applyAlignment="1">
      <alignment vertical="center"/>
    </xf>
    <xf numFmtId="0" fontId="43" fillId="29" borderId="6" xfId="48" applyFont="1" applyFill="1" applyBorder="1" applyAlignment="1">
      <alignment vertical="center"/>
    </xf>
    <xf numFmtId="0" fontId="15" fillId="29" borderId="45" xfId="0" applyFont="1" applyFill="1" applyBorder="1" applyAlignment="1">
      <alignment vertical="center" wrapText="1"/>
    </xf>
    <xf numFmtId="0" fontId="15" fillId="29" borderId="51" xfId="0" applyFont="1" applyFill="1" applyBorder="1" applyAlignment="1">
      <alignment vertical="center" wrapText="1"/>
    </xf>
    <xf numFmtId="0" fontId="43" fillId="29" borderId="11" xfId="0" applyFont="1" applyFill="1" applyBorder="1" applyAlignment="1">
      <alignment horizontal="center" vertical="center"/>
    </xf>
    <xf numFmtId="0" fontId="45" fillId="29" borderId="5" xfId="0" applyFont="1" applyFill="1" applyBorder="1" applyAlignment="1">
      <alignment horizontal="center" vertical="center"/>
    </xf>
    <xf numFmtId="0" fontId="45" fillId="29" borderId="6" xfId="0" applyFont="1" applyFill="1" applyBorder="1" applyAlignment="1">
      <alignment horizontal="center" vertical="center"/>
    </xf>
    <xf numFmtId="0" fontId="44" fillId="23" borderId="50" xfId="48" applyFont="1" applyFill="1" applyBorder="1" applyAlignment="1">
      <alignment horizontal="right" vertical="center" wrapText="1"/>
    </xf>
    <xf numFmtId="1" fontId="45" fillId="23" borderId="29" xfId="48" applyNumberFormat="1" applyFont="1" applyFill="1" applyBorder="1" applyAlignment="1">
      <alignment vertical="center"/>
    </xf>
    <xf numFmtId="1" fontId="45" fillId="23" borderId="30" xfId="48" applyNumberFormat="1" applyFont="1" applyFill="1" applyBorder="1" applyAlignment="1">
      <alignment vertical="center"/>
    </xf>
    <xf numFmtId="1" fontId="45" fillId="23" borderId="28" xfId="48" applyNumberFormat="1" applyFont="1" applyFill="1" applyBorder="1" applyAlignment="1">
      <alignment vertical="center"/>
    </xf>
    <xf numFmtId="0" fontId="45" fillId="23" borderId="54" xfId="48" applyFont="1" applyFill="1" applyBorder="1" applyAlignment="1">
      <alignment vertical="center" wrapText="1"/>
    </xf>
    <xf numFmtId="1" fontId="45" fillId="23" borderId="54" xfId="48" applyNumberFormat="1" applyFont="1" applyFill="1" applyBorder="1" applyAlignment="1">
      <alignment vertical="center"/>
    </xf>
    <xf numFmtId="0" fontId="15" fillId="29" borderId="46" xfId="0" applyFont="1" applyFill="1" applyBorder="1" applyAlignment="1">
      <alignment horizontal="left" vertical="center" wrapText="1"/>
    </xf>
    <xf numFmtId="0" fontId="15" fillId="29" borderId="45" xfId="0" applyFont="1" applyFill="1" applyBorder="1" applyAlignment="1">
      <alignment horizontal="left" vertical="center" wrapText="1"/>
    </xf>
    <xf numFmtId="0" fontId="15" fillId="29" borderId="51" xfId="0" applyFont="1" applyFill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43" fillId="0" borderId="0" xfId="48" applyFont="1" applyAlignment="1">
      <alignment horizontal="center" vertical="center"/>
    </xf>
    <xf numFmtId="0" fontId="40" fillId="0" borderId="0" xfId="47" applyFont="1"/>
    <xf numFmtId="0" fontId="43" fillId="0" borderId="0" xfId="47" applyFont="1"/>
    <xf numFmtId="0" fontId="48" fillId="0" borderId="0" xfId="47" applyFont="1" applyAlignment="1">
      <alignment horizontal="center" vertical="center"/>
    </xf>
    <xf numFmtId="0" fontId="40" fillId="0" borderId="0" xfId="47" applyFont="1" applyAlignment="1">
      <alignment horizontal="center" vertical="center"/>
    </xf>
    <xf numFmtId="0" fontId="13" fillId="0" borderId="0" xfId="47" applyFont="1"/>
    <xf numFmtId="9" fontId="59" fillId="0" borderId="0" xfId="48" applyNumberFormat="1" applyFont="1" applyAlignment="1">
      <alignment vertical="center"/>
    </xf>
    <xf numFmtId="0" fontId="59" fillId="0" borderId="0" xfId="48" applyFont="1" applyAlignment="1">
      <alignment vertical="center"/>
    </xf>
    <xf numFmtId="0" fontId="58" fillId="0" borderId="0" xfId="48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58" fillId="0" borderId="0" xfId="48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8" xfId="47" applyFont="1" applyBorder="1" applyAlignment="1">
      <alignment horizontal="center" vertical="top"/>
    </xf>
    <xf numFmtId="0" fontId="18" fillId="0" borderId="0" xfId="47" applyFont="1" applyAlignment="1">
      <alignment horizontal="center"/>
    </xf>
    <xf numFmtId="0" fontId="43" fillId="0" borderId="11" xfId="47" applyFont="1" applyBorder="1" applyAlignment="1">
      <alignment horizontal="center" vertical="center"/>
    </xf>
    <xf numFmtId="0" fontId="43" fillId="0" borderId="0" xfId="47" applyFont="1" applyAlignment="1">
      <alignment horizontal="center" vertical="center"/>
    </xf>
    <xf numFmtId="0" fontId="45" fillId="0" borderId="11" xfId="47" applyFont="1" applyBorder="1" applyAlignment="1">
      <alignment horizontal="center" vertical="center"/>
    </xf>
    <xf numFmtId="0" fontId="61" fillId="0" borderId="0" xfId="47" applyFont="1" applyAlignment="1">
      <alignment vertical="center"/>
    </xf>
    <xf numFmtId="0" fontId="62" fillId="0" borderId="56" xfId="48" applyFont="1" applyBorder="1" applyAlignment="1">
      <alignment horizontal="left" vertical="center"/>
    </xf>
    <xf numFmtId="0" fontId="19" fillId="0" borderId="0" xfId="48" applyFont="1" applyAlignment="1">
      <alignment vertical="center"/>
    </xf>
    <xf numFmtId="0" fontId="24" fillId="0" borderId="0" xfId="47" applyFont="1" applyAlignment="1">
      <alignment vertical="center"/>
    </xf>
    <xf numFmtId="0" fontId="27" fillId="0" borderId="0" xfId="47" applyFont="1"/>
    <xf numFmtId="0" fontId="28" fillId="0" borderId="0" xfId="47" applyFont="1"/>
    <xf numFmtId="0" fontId="29" fillId="0" borderId="0" xfId="47" applyFont="1"/>
    <xf numFmtId="0" fontId="30" fillId="0" borderId="0" xfId="47" applyFont="1" applyAlignment="1">
      <alignment vertical="center"/>
    </xf>
    <xf numFmtId="0" fontId="27" fillId="0" borderId="0" xfId="47" applyFont="1" applyAlignment="1">
      <alignment horizontal="left"/>
    </xf>
    <xf numFmtId="0" fontId="31" fillId="0" borderId="0" xfId="47" applyFont="1" applyAlignment="1">
      <alignment horizontal="left"/>
    </xf>
    <xf numFmtId="0" fontId="19" fillId="0" borderId="0" xfId="47" applyFont="1"/>
    <xf numFmtId="0" fontId="26" fillId="0" borderId="0" xfId="47" applyFont="1"/>
    <xf numFmtId="0" fontId="19" fillId="0" borderId="0" xfId="47" applyFont="1" applyAlignment="1">
      <alignment horizontal="center"/>
    </xf>
    <xf numFmtId="0" fontId="19" fillId="0" borderId="0" xfId="47" applyFont="1" applyAlignment="1">
      <alignment vertical="center"/>
    </xf>
    <xf numFmtId="0" fontId="33" fillId="0" borderId="0" xfId="47" applyFont="1" applyAlignment="1">
      <alignment vertical="center"/>
    </xf>
    <xf numFmtId="0" fontId="19" fillId="0" borderId="0" xfId="47" applyFont="1" applyAlignment="1">
      <alignment horizontal="left" vertical="center"/>
    </xf>
    <xf numFmtId="0" fontId="23" fillId="0" borderId="0" xfId="47" applyFont="1" applyAlignment="1">
      <alignment vertical="center"/>
    </xf>
    <xf numFmtId="0" fontId="34" fillId="0" borderId="28" xfId="47" applyFont="1" applyBorder="1" applyAlignment="1">
      <alignment horizontal="center" vertical="center"/>
    </xf>
    <xf numFmtId="0" fontId="35" fillId="0" borderId="41" xfId="47" applyFont="1" applyBorder="1" applyAlignment="1">
      <alignment horizontal="center"/>
    </xf>
    <xf numFmtId="0" fontId="35" fillId="0" borderId="28" xfId="47" applyFont="1" applyBorder="1" applyAlignment="1">
      <alignment horizontal="center" vertical="center"/>
    </xf>
    <xf numFmtId="0" fontId="34" fillId="0" borderId="41" xfId="47" applyFont="1" applyBorder="1" applyAlignment="1">
      <alignment horizontal="center" vertical="center"/>
    </xf>
    <xf numFmtId="0" fontId="34" fillId="0" borderId="41" xfId="47" applyFont="1" applyBorder="1" applyAlignment="1">
      <alignment horizontal="center" vertical="top"/>
    </xf>
    <xf numFmtId="0" fontId="35" fillId="0" borderId="41" xfId="47" applyFont="1" applyBorder="1" applyAlignment="1">
      <alignment horizontal="center" vertical="center"/>
    </xf>
    <xf numFmtId="0" fontId="27" fillId="0" borderId="0" xfId="47" applyFont="1" applyAlignment="1">
      <alignment horizontal="center"/>
    </xf>
    <xf numFmtId="0" fontId="35" fillId="0" borderId="19" xfId="47" applyFont="1" applyBorder="1" applyAlignment="1">
      <alignment horizontal="center" vertical="center"/>
    </xf>
    <xf numFmtId="0" fontId="35" fillId="0" borderId="19" xfId="47" applyFont="1" applyBorder="1" applyAlignment="1">
      <alignment horizontal="center" vertical="top"/>
    </xf>
    <xf numFmtId="0" fontId="27" fillId="28" borderId="11" xfId="47" applyFont="1" applyFill="1" applyBorder="1" applyAlignment="1">
      <alignment horizontal="center" vertical="center"/>
    </xf>
    <xf numFmtId="0" fontId="36" fillId="28" borderId="11" xfId="47" applyFont="1" applyFill="1" applyBorder="1" applyAlignment="1">
      <alignment horizontal="center" vertical="center"/>
    </xf>
    <xf numFmtId="0" fontId="32" fillId="28" borderId="11" xfId="47" applyFont="1" applyFill="1" applyBorder="1" applyAlignment="1">
      <alignment horizontal="center" vertical="center"/>
    </xf>
    <xf numFmtId="0" fontId="28" fillId="28" borderId="0" xfId="47" applyFont="1" applyFill="1" applyAlignment="1">
      <alignment horizontal="center" vertical="center"/>
    </xf>
    <xf numFmtId="1" fontId="32" fillId="28" borderId="19" xfId="47" applyNumberFormat="1" applyFont="1" applyFill="1" applyBorder="1" applyAlignment="1">
      <alignment horizontal="center" vertical="center" wrapText="1"/>
    </xf>
    <xf numFmtId="0" fontId="36" fillId="0" borderId="15" xfId="47" applyFont="1" applyBorder="1" applyAlignment="1">
      <alignment horizontal="left" vertical="center"/>
    </xf>
    <xf numFmtId="0" fontId="37" fillId="0" borderId="44" xfId="47" applyFont="1" applyBorder="1" applyAlignment="1">
      <alignment horizontal="center" vertical="center"/>
    </xf>
    <xf numFmtId="0" fontId="38" fillId="0" borderId="44" xfId="47" applyFont="1" applyBorder="1" applyAlignment="1">
      <alignment horizontal="center" vertical="center"/>
    </xf>
    <xf numFmtId="0" fontId="39" fillId="0" borderId="44" xfId="47" applyFont="1" applyBorder="1" applyAlignment="1">
      <alignment horizontal="center" vertical="center"/>
    </xf>
    <xf numFmtId="0" fontId="39" fillId="0" borderId="14" xfId="47" applyFont="1" applyBorder="1" applyAlignment="1">
      <alignment horizontal="center" vertical="center"/>
    </xf>
    <xf numFmtId="1" fontId="24" fillId="0" borderId="19" xfId="47" applyNumberFormat="1" applyFont="1" applyBorder="1" applyAlignment="1">
      <alignment horizontal="center" vertical="center" wrapText="1"/>
    </xf>
    <xf numFmtId="0" fontId="28" fillId="0" borderId="0" xfId="47" applyFont="1" applyAlignment="1">
      <alignment horizontal="center" vertical="center"/>
    </xf>
    <xf numFmtId="0" fontId="65" fillId="0" borderId="0" xfId="47" applyFont="1"/>
    <xf numFmtId="0" fontId="60" fillId="0" borderId="0" xfId="47" applyFont="1" applyAlignment="1">
      <alignment horizontal="center" vertical="center"/>
    </xf>
    <xf numFmtId="0" fontId="66" fillId="0" borderId="0" xfId="47" applyFont="1" applyAlignment="1">
      <alignment horizontal="center" vertical="center"/>
    </xf>
    <xf numFmtId="0" fontId="66" fillId="0" borderId="0" xfId="47" applyFont="1" applyAlignment="1">
      <alignment vertical="top" wrapText="1"/>
    </xf>
    <xf numFmtId="0" fontId="57" fillId="0" borderId="0" xfId="47" applyFont="1" applyAlignment="1">
      <alignment vertical="top" wrapText="1"/>
    </xf>
    <xf numFmtId="0" fontId="50" fillId="0" borderId="0" xfId="47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3" fillId="0" borderId="0" xfId="48" applyFont="1" applyAlignment="1">
      <alignment vertical="center"/>
    </xf>
    <xf numFmtId="0" fontId="43" fillId="0" borderId="0" xfId="47" applyFont="1" applyAlignment="1">
      <alignment horizontal="center" vertical="top" wrapText="1"/>
    </xf>
    <xf numFmtId="0" fontId="40" fillId="0" borderId="0" xfId="47" applyFont="1" applyAlignment="1">
      <alignment horizontal="center" vertical="top" wrapText="1"/>
    </xf>
    <xf numFmtId="0" fontId="43" fillId="0" borderId="0" xfId="47" applyFont="1" applyAlignment="1">
      <alignment horizontal="center"/>
    </xf>
    <xf numFmtId="0" fontId="23" fillId="0" borderId="0" xfId="47" applyFont="1" applyAlignment="1">
      <alignment vertical="top"/>
    </xf>
    <xf numFmtId="0" fontId="70" fillId="28" borderId="0" xfId="47" applyFont="1" applyFill="1" applyAlignment="1">
      <alignment horizontal="center" vertical="center"/>
    </xf>
    <xf numFmtId="1" fontId="23" fillId="0" borderId="5" xfId="48" applyNumberFormat="1" applyFont="1" applyBorder="1" applyAlignment="1">
      <alignment horizontal="center" vertical="center"/>
    </xf>
    <xf numFmtId="1" fontId="23" fillId="0" borderId="11" xfId="48" applyNumberFormat="1" applyFont="1" applyBorder="1" applyAlignment="1">
      <alignment horizontal="center" vertical="center"/>
    </xf>
    <xf numFmtId="1" fontId="23" fillId="0" borderId="6" xfId="48" applyNumberFormat="1" applyFont="1" applyBorder="1" applyAlignment="1">
      <alignment horizontal="center" vertical="center"/>
    </xf>
    <xf numFmtId="0" fontId="52" fillId="0" borderId="0" xfId="47" applyFont="1" applyAlignment="1">
      <alignment horizontal="left" vertical="center"/>
    </xf>
    <xf numFmtId="0" fontId="43" fillId="30" borderId="11" xfId="47" applyFont="1" applyFill="1" applyBorder="1" applyAlignment="1">
      <alignment horizontal="center" vertical="center"/>
    </xf>
    <xf numFmtId="0" fontId="43" fillId="0" borderId="0" xfId="47" applyFont="1" applyAlignment="1">
      <alignment vertical="top" wrapText="1"/>
    </xf>
    <xf numFmtId="0" fontId="74" fillId="0" borderId="12" xfId="48" applyFont="1" applyBorder="1" applyAlignment="1">
      <alignment horizontal="center" vertical="center" wrapText="1"/>
    </xf>
    <xf numFmtId="0" fontId="74" fillId="0" borderId="24" xfId="48" applyFont="1" applyBorder="1" applyAlignment="1">
      <alignment horizontal="center" vertical="center"/>
    </xf>
    <xf numFmtId="0" fontId="74" fillId="0" borderId="13" xfId="48" applyFont="1" applyBorder="1" applyAlignment="1">
      <alignment horizontal="center" vertical="center"/>
    </xf>
    <xf numFmtId="0" fontId="71" fillId="0" borderId="13" xfId="48" applyFont="1" applyBorder="1" applyAlignment="1">
      <alignment horizontal="center" vertical="center"/>
    </xf>
    <xf numFmtId="1" fontId="74" fillId="0" borderId="24" xfId="48" applyNumberFormat="1" applyFont="1" applyBorder="1" applyAlignment="1">
      <alignment horizontal="center" vertical="center"/>
    </xf>
    <xf numFmtId="1" fontId="74" fillId="0" borderId="13" xfId="48" applyNumberFormat="1" applyFont="1" applyBorder="1" applyAlignment="1">
      <alignment horizontal="center" vertical="center"/>
    </xf>
    <xf numFmtId="1" fontId="74" fillId="0" borderId="46" xfId="48" applyNumberFormat="1" applyFont="1" applyBorder="1" applyAlignment="1">
      <alignment horizontal="center" vertical="center"/>
    </xf>
    <xf numFmtId="0" fontId="74" fillId="0" borderId="5" xfId="48" applyFont="1" applyBorder="1" applyAlignment="1">
      <alignment horizontal="center" vertical="center" wrapText="1"/>
    </xf>
    <xf numFmtId="0" fontId="74" fillId="0" borderId="11" xfId="48" applyFont="1" applyBorder="1" applyAlignment="1">
      <alignment horizontal="center" vertical="center"/>
    </xf>
    <xf numFmtId="0" fontId="74" fillId="0" borderId="6" xfId="48" applyFont="1" applyBorder="1" applyAlignment="1">
      <alignment horizontal="center" vertical="center"/>
    </xf>
    <xf numFmtId="0" fontId="71" fillId="0" borderId="6" xfId="48" applyFont="1" applyBorder="1" applyAlignment="1">
      <alignment horizontal="center" vertical="center"/>
    </xf>
    <xf numFmtId="1" fontId="74" fillId="0" borderId="5" xfId="48" applyNumberFormat="1" applyFont="1" applyBorder="1" applyAlignment="1">
      <alignment horizontal="center" vertical="center"/>
    </xf>
    <xf numFmtId="1" fontId="74" fillId="0" borderId="11" xfId="48" applyNumberFormat="1" applyFont="1" applyBorder="1" applyAlignment="1">
      <alignment horizontal="center" vertical="center"/>
    </xf>
    <xf numFmtId="1" fontId="74" fillId="0" borderId="6" xfId="48" applyNumberFormat="1" applyFont="1" applyBorder="1" applyAlignment="1">
      <alignment horizontal="center" vertical="center"/>
    </xf>
    <xf numFmtId="1" fontId="74" fillId="0" borderId="45" xfId="48" applyNumberFormat="1" applyFont="1" applyBorder="1" applyAlignment="1">
      <alignment horizontal="center" vertical="center"/>
    </xf>
    <xf numFmtId="0" fontId="74" fillId="0" borderId="11" xfId="48" applyFont="1" applyBorder="1" applyAlignment="1">
      <alignment horizontal="center" vertical="center" wrapText="1"/>
    </xf>
    <xf numFmtId="0" fontId="71" fillId="0" borderId="16" xfId="48" applyFont="1" applyBorder="1" applyAlignment="1">
      <alignment horizontal="center" vertical="center"/>
    </xf>
    <xf numFmtId="1" fontId="74" fillId="0" borderId="51" xfId="48" applyNumberFormat="1" applyFont="1" applyBorder="1" applyAlignment="1">
      <alignment horizontal="center" vertical="center"/>
    </xf>
    <xf numFmtId="0" fontId="75" fillId="0" borderId="48" xfId="48" applyFont="1" applyBorder="1" applyAlignment="1">
      <alignment vertical="center"/>
    </xf>
    <xf numFmtId="0" fontId="75" fillId="0" borderId="34" xfId="48" applyFont="1" applyBorder="1" applyAlignment="1">
      <alignment vertical="center" wrapText="1"/>
    </xf>
    <xf numFmtId="0" fontId="72" fillId="0" borderId="34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4" fillId="28" borderId="13" xfId="0" applyFont="1" applyFill="1" applyBorder="1" applyAlignment="1">
      <alignment horizontal="justify" vertical="center" wrapText="1"/>
    </xf>
    <xf numFmtId="0" fontId="71" fillId="28" borderId="12" xfId="48" applyFont="1" applyFill="1" applyBorder="1" applyAlignment="1">
      <alignment horizontal="center" vertical="center"/>
    </xf>
    <xf numFmtId="0" fontId="71" fillId="28" borderId="13" xfId="0" applyFont="1" applyFill="1" applyBorder="1" applyAlignment="1">
      <alignment horizontal="center" vertical="center"/>
    </xf>
    <xf numFmtId="0" fontId="74" fillId="28" borderId="12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1" fontId="71" fillId="26" borderId="10" xfId="48" applyNumberFormat="1" applyFont="1" applyFill="1" applyBorder="1" applyAlignment="1">
      <alignment horizontal="center" vertical="center"/>
    </xf>
    <xf numFmtId="49" fontId="74" fillId="0" borderId="12" xfId="44" applyNumberFormat="1" applyFont="1" applyBorder="1" applyAlignment="1">
      <alignment horizontal="center" vertical="center" wrapText="1"/>
    </xf>
    <xf numFmtId="0" fontId="74" fillId="0" borderId="6" xfId="48" applyFont="1" applyBorder="1" applyAlignment="1">
      <alignment vertical="center" wrapText="1"/>
    </xf>
    <xf numFmtId="49" fontId="74" fillId="0" borderId="5" xfId="44" applyNumberFormat="1" applyFont="1" applyBorder="1" applyAlignment="1">
      <alignment horizontal="center" vertical="center" wrapText="1"/>
    </xf>
    <xf numFmtId="0" fontId="74" fillId="0" borderId="5" xfId="48" applyFont="1" applyBorder="1" applyAlignment="1">
      <alignment horizontal="center" vertical="center"/>
    </xf>
    <xf numFmtId="0" fontId="36" fillId="0" borderId="11" xfId="47" applyFont="1" applyBorder="1" applyAlignment="1">
      <alignment horizontal="center" vertical="center"/>
    </xf>
    <xf numFmtId="0" fontId="32" fillId="0" borderId="11" xfId="47" applyFont="1" applyBorder="1" applyAlignment="1">
      <alignment horizontal="center" vertical="center"/>
    </xf>
    <xf numFmtId="0" fontId="20" fillId="0" borderId="0" xfId="47" applyFont="1" applyAlignment="1">
      <alignment vertical="center"/>
    </xf>
    <xf numFmtId="0" fontId="21" fillId="0" borderId="0" xfId="47" applyFont="1" applyAlignment="1">
      <alignment wrapText="1"/>
    </xf>
    <xf numFmtId="0" fontId="18" fillId="0" borderId="0" xfId="47" applyFont="1" applyAlignment="1">
      <alignment wrapText="1"/>
    </xf>
    <xf numFmtId="0" fontId="23" fillId="0" borderId="5" xfId="48" applyFont="1" applyBorder="1" applyAlignment="1">
      <alignment horizontal="center" vertical="center" wrapText="1"/>
    </xf>
    <xf numFmtId="0" fontId="23" fillId="0" borderId="6" xfId="48" applyFont="1" applyBorder="1" applyAlignment="1">
      <alignment horizontal="center" vertical="center"/>
    </xf>
    <xf numFmtId="0" fontId="74" fillId="0" borderId="6" xfId="48" applyFont="1" applyBorder="1" applyAlignment="1">
      <alignment horizontal="left" vertical="center" wrapText="1"/>
    </xf>
    <xf numFmtId="0" fontId="74" fillId="0" borderId="6" xfId="0" applyFont="1" applyBorder="1" applyAlignment="1">
      <alignment horizontal="left" vertical="center" wrapText="1"/>
    </xf>
    <xf numFmtId="0" fontId="73" fillId="0" borderId="57" xfId="48" applyFont="1" applyBorder="1" applyAlignment="1">
      <alignment vertical="center"/>
    </xf>
    <xf numFmtId="0" fontId="75" fillId="0" borderId="58" xfId="48" applyFont="1" applyBorder="1" applyAlignment="1">
      <alignment horizontal="center" vertical="center" wrapText="1"/>
    </xf>
    <xf numFmtId="0" fontId="75" fillId="0" borderId="58" xfId="48" applyFont="1" applyBorder="1" applyAlignment="1">
      <alignment vertical="center" wrapText="1"/>
    </xf>
    <xf numFmtId="0" fontId="74" fillId="0" borderId="58" xfId="48" applyFont="1" applyBorder="1" applyAlignment="1">
      <alignment horizontal="center" vertical="center"/>
    </xf>
    <xf numFmtId="0" fontId="13" fillId="0" borderId="0" xfId="48" applyFont="1" applyAlignment="1">
      <alignment vertical="center"/>
    </xf>
    <xf numFmtId="0" fontId="24" fillId="0" borderId="0" xfId="48" applyFont="1" applyAlignment="1">
      <alignment horizontal="justify" vertical="center"/>
    </xf>
    <xf numFmtId="0" fontId="24" fillId="0" borderId="0" xfId="48" applyFont="1" applyAlignment="1">
      <alignment vertical="center"/>
    </xf>
    <xf numFmtId="0" fontId="23" fillId="0" borderId="0" xfId="0" applyFont="1" applyAlignment="1">
      <alignment vertical="center"/>
    </xf>
    <xf numFmtId="0" fontId="28" fillId="30" borderId="11" xfId="47" applyFont="1" applyFill="1" applyBorder="1" applyAlignment="1">
      <alignment horizontal="center" vertical="center"/>
    </xf>
    <xf numFmtId="0" fontId="36" fillId="30" borderId="11" xfId="47" applyFont="1" applyFill="1" applyBorder="1" applyAlignment="1">
      <alignment horizontal="center" vertical="center"/>
    </xf>
    <xf numFmtId="0" fontId="32" fillId="30" borderId="11" xfId="47" applyFont="1" applyFill="1" applyBorder="1" applyAlignment="1">
      <alignment horizontal="center" vertical="center"/>
    </xf>
    <xf numFmtId="0" fontId="23" fillId="0" borderId="11" xfId="48" applyFont="1" applyBorder="1" applyAlignment="1">
      <alignment horizontal="center" vertical="center" wrapText="1"/>
    </xf>
    <xf numFmtId="0" fontId="76" fillId="0" borderId="6" xfId="48" applyFont="1" applyBorder="1" applyAlignment="1">
      <alignment horizontal="left" vertical="center" wrapText="1" indent="3"/>
    </xf>
    <xf numFmtId="0" fontId="76" fillId="0" borderId="59" xfId="48" applyFont="1" applyBorder="1" applyAlignment="1">
      <alignment horizontal="center" vertical="center"/>
    </xf>
    <xf numFmtId="0" fontId="76" fillId="0" borderId="44" xfId="48" applyFont="1" applyBorder="1" applyAlignment="1">
      <alignment horizontal="center" vertical="center" wrapText="1"/>
    </xf>
    <xf numFmtId="0" fontId="76" fillId="0" borderId="44" xfId="48" applyFont="1" applyBorder="1" applyAlignment="1">
      <alignment horizontal="center" vertical="center"/>
    </xf>
    <xf numFmtId="0" fontId="76" fillId="0" borderId="59" xfId="48" applyFont="1" applyBorder="1" applyAlignment="1">
      <alignment horizontal="center" vertical="center" wrapText="1"/>
    </xf>
    <xf numFmtId="0" fontId="59" fillId="0" borderId="5" xfId="48" applyFont="1" applyBorder="1" applyAlignment="1">
      <alignment horizontal="center" vertical="center" wrapText="1"/>
    </xf>
    <xf numFmtId="1" fontId="59" fillId="0" borderId="5" xfId="48" applyNumberFormat="1" applyFont="1" applyBorder="1" applyAlignment="1">
      <alignment horizontal="center" vertical="center"/>
    </xf>
    <xf numFmtId="0" fontId="59" fillId="0" borderId="26" xfId="48" applyFont="1" applyBorder="1" applyAlignment="1">
      <alignment horizontal="center" vertical="center" wrapText="1"/>
    </xf>
    <xf numFmtId="0" fontId="59" fillId="0" borderId="19" xfId="48" applyFont="1" applyBorder="1" applyAlignment="1">
      <alignment horizontal="center" vertical="center"/>
    </xf>
    <xf numFmtId="0" fontId="23" fillId="0" borderId="6" xfId="48" applyFont="1" applyBorder="1" applyAlignment="1">
      <alignment vertical="center" wrapText="1"/>
    </xf>
    <xf numFmtId="0" fontId="43" fillId="0" borderId="57" xfId="48" applyFont="1" applyBorder="1" applyAlignment="1">
      <alignment horizontal="center" vertical="center"/>
    </xf>
    <xf numFmtId="0" fontId="62" fillId="0" borderId="58" xfId="48" applyFont="1" applyBorder="1" applyAlignment="1">
      <alignment horizontal="center" vertical="center"/>
    </xf>
    <xf numFmtId="0" fontId="62" fillId="0" borderId="58" xfId="48" applyFont="1" applyBorder="1" applyAlignment="1">
      <alignment vertical="center"/>
    </xf>
    <xf numFmtId="9" fontId="59" fillId="0" borderId="58" xfId="48" applyNumberFormat="1" applyFont="1" applyBorder="1" applyAlignment="1">
      <alignment vertical="center"/>
    </xf>
    <xf numFmtId="0" fontId="59" fillId="0" borderId="58" xfId="48" applyFont="1" applyBorder="1" applyAlignment="1">
      <alignment vertical="center"/>
    </xf>
    <xf numFmtId="0" fontId="59" fillId="0" borderId="27" xfId="48" applyFont="1" applyBorder="1" applyAlignment="1">
      <alignment vertical="center" wrapText="1"/>
    </xf>
    <xf numFmtId="0" fontId="59" fillId="0" borderId="27" xfId="48" applyFont="1" applyBorder="1" applyAlignment="1">
      <alignment horizontal="center" vertical="center"/>
    </xf>
    <xf numFmtId="0" fontId="76" fillId="0" borderId="60" xfId="48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28" borderId="58" xfId="0" applyFont="1" applyFill="1" applyBorder="1" applyAlignment="1">
      <alignment horizontal="center" vertical="center"/>
    </xf>
    <xf numFmtId="0" fontId="74" fillId="28" borderId="58" xfId="0" applyFont="1" applyFill="1" applyBorder="1" applyAlignment="1">
      <alignment vertical="center"/>
    </xf>
    <xf numFmtId="1" fontId="63" fillId="0" borderId="9" xfId="48" applyNumberFormat="1" applyFont="1" applyBorder="1" applyAlignment="1">
      <alignment horizontal="center" vertical="center"/>
    </xf>
    <xf numFmtId="1" fontId="63" fillId="0" borderId="9" xfId="48" applyNumberFormat="1" applyFont="1" applyBorder="1" applyAlignment="1">
      <alignment vertical="center"/>
    </xf>
    <xf numFmtId="165" fontId="63" fillId="0" borderId="9" xfId="48" applyNumberFormat="1" applyFont="1" applyBorder="1" applyAlignment="1">
      <alignment vertical="center"/>
    </xf>
    <xf numFmtId="1" fontId="20" fillId="0" borderId="9" xfId="48" applyNumberFormat="1" applyFont="1" applyBorder="1" applyAlignment="1">
      <alignment vertical="center"/>
    </xf>
    <xf numFmtId="0" fontId="20" fillId="0" borderId="9" xfId="48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9" fontId="45" fillId="0" borderId="15" xfId="48" applyNumberFormat="1" applyFont="1" applyBorder="1" applyAlignment="1">
      <alignment horizontal="center" vertical="center" wrapText="1"/>
    </xf>
    <xf numFmtId="49" fontId="41" fillId="0" borderId="11" xfId="48" applyNumberFormat="1" applyFont="1" applyBorder="1" applyAlignment="1">
      <alignment horizontal="center" vertical="center" wrapText="1"/>
    </xf>
    <xf numFmtId="1" fontId="21" fillId="0" borderId="15" xfId="48" applyNumberFormat="1" applyFont="1" applyBorder="1" applyAlignment="1">
      <alignment horizontal="center"/>
    </xf>
    <xf numFmtId="1" fontId="18" fillId="0" borderId="11" xfId="48" applyNumberFormat="1" applyFont="1" applyBorder="1" applyAlignment="1">
      <alignment horizontal="center" vertical="top" wrapText="1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18" fillId="0" borderId="11" xfId="48" applyFont="1" applyBorder="1" applyAlignment="1">
      <alignment horizontal="center" vertical="top" wrapText="1"/>
    </xf>
    <xf numFmtId="49" fontId="21" fillId="0" borderId="15" xfId="48" applyNumberFormat="1" applyFont="1" applyBorder="1" applyAlignment="1">
      <alignment horizont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1" fontId="23" fillId="0" borderId="37" xfId="48" applyNumberFormat="1" applyFont="1" applyBorder="1" applyAlignment="1">
      <alignment horizontal="center" vertical="center"/>
    </xf>
    <xf numFmtId="1" fontId="23" fillId="0" borderId="38" xfId="48" applyNumberFormat="1" applyFont="1" applyBorder="1" applyAlignment="1">
      <alignment horizontal="center" vertical="center"/>
    </xf>
    <xf numFmtId="1" fontId="23" fillId="0" borderId="33" xfId="48" applyNumberFormat="1" applyFont="1" applyBorder="1" applyAlignment="1">
      <alignment horizontal="center" vertical="center"/>
    </xf>
    <xf numFmtId="1" fontId="23" fillId="0" borderId="10" xfId="48" applyNumberFormat="1" applyFont="1" applyBorder="1" applyAlignment="1">
      <alignment horizontal="center" vertical="center"/>
    </xf>
    <xf numFmtId="1" fontId="24" fillId="0" borderId="37" xfId="48" applyNumberFormat="1" applyFont="1" applyBorder="1" applyAlignment="1">
      <alignment horizontal="center" vertical="center"/>
    </xf>
    <xf numFmtId="1" fontId="24" fillId="0" borderId="38" xfId="48" applyNumberFormat="1" applyFont="1" applyBorder="1" applyAlignment="1">
      <alignment horizontal="center" vertical="center"/>
    </xf>
    <xf numFmtId="165" fontId="18" fillId="0" borderId="11" xfId="48" applyNumberFormat="1" applyFont="1" applyBorder="1" applyAlignment="1">
      <alignment horizontal="center" vertical="top" wrapText="1"/>
    </xf>
    <xf numFmtId="1" fontId="23" fillId="0" borderId="41" xfId="48" quotePrefix="1" applyNumberFormat="1" applyFont="1" applyBorder="1" applyAlignment="1">
      <alignment horizontal="center" vertical="center"/>
    </xf>
    <xf numFmtId="0" fontId="59" fillId="0" borderId="29" xfId="48" applyFont="1" applyBorder="1" applyAlignment="1">
      <alignment horizontal="center" vertical="center" wrapText="1"/>
    </xf>
    <xf numFmtId="1" fontId="76" fillId="0" borderId="5" xfId="48" applyNumberFormat="1" applyFont="1" applyBorder="1" applyAlignment="1">
      <alignment horizontal="center" vertical="center"/>
    </xf>
    <xf numFmtId="1" fontId="76" fillId="0" borderId="45" xfId="48" applyNumberFormat="1" applyFont="1" applyBorder="1" applyAlignment="1">
      <alignment horizontal="center" vertical="center"/>
    </xf>
    <xf numFmtId="1" fontId="78" fillId="0" borderId="6" xfId="48" applyNumberFormat="1" applyFont="1" applyBorder="1" applyAlignment="1">
      <alignment horizontal="center" vertical="center"/>
    </xf>
    <xf numFmtId="1" fontId="78" fillId="0" borderId="5" xfId="48" applyNumberFormat="1" applyFont="1" applyBorder="1" applyAlignment="1">
      <alignment horizontal="center" vertical="center"/>
    </xf>
    <xf numFmtId="0" fontId="74" fillId="0" borderId="0" xfId="48" applyFont="1" applyAlignment="1">
      <alignment horizontal="center" vertical="center"/>
    </xf>
    <xf numFmtId="0" fontId="58" fillId="0" borderId="56" xfId="48" applyFont="1" applyBorder="1" applyAlignment="1">
      <alignment horizontal="left" vertical="center"/>
    </xf>
    <xf numFmtId="0" fontId="71" fillId="0" borderId="0" xfId="48" applyFont="1" applyAlignment="1">
      <alignment horizontal="center" vertical="center" wrapText="1"/>
    </xf>
    <xf numFmtId="0" fontId="71" fillId="0" borderId="0" xfId="48" applyFont="1" applyAlignment="1">
      <alignment vertical="center" wrapText="1"/>
    </xf>
    <xf numFmtId="0" fontId="71" fillId="0" borderId="5" xfId="48" applyFont="1" applyBorder="1" applyAlignment="1">
      <alignment horizontal="center" vertical="center"/>
    </xf>
    <xf numFmtId="0" fontId="74" fillId="0" borderId="13" xfId="0" applyFont="1" applyBorder="1" applyAlignment="1">
      <alignment horizontal="left" vertical="center" wrapText="1"/>
    </xf>
    <xf numFmtId="0" fontId="58" fillId="0" borderId="12" xfId="48" applyFont="1" applyBorder="1" applyAlignment="1">
      <alignment horizontal="center" vertical="center"/>
    </xf>
    <xf numFmtId="1" fontId="59" fillId="0" borderId="12" xfId="48" applyNumberFormat="1" applyFont="1" applyBorder="1" applyAlignment="1">
      <alignment horizontal="center" vertical="center"/>
    </xf>
    <xf numFmtId="1" fontId="59" fillId="0" borderId="46" xfId="48" applyNumberFormat="1" applyFont="1" applyBorder="1" applyAlignment="1">
      <alignment horizontal="center" vertical="center"/>
    </xf>
    <xf numFmtId="1" fontId="23" fillId="0" borderId="12" xfId="48" applyNumberFormat="1" applyFont="1" applyBorder="1" applyAlignment="1">
      <alignment horizontal="center" vertical="center"/>
    </xf>
    <xf numFmtId="1" fontId="23" fillId="0" borderId="13" xfId="48" applyNumberFormat="1" applyFont="1" applyBorder="1" applyAlignment="1">
      <alignment horizontal="center" vertical="center"/>
    </xf>
    <xf numFmtId="1" fontId="71" fillId="31" borderId="10" xfId="48" applyNumberFormat="1" applyFont="1" applyFill="1" applyBorder="1" applyAlignment="1">
      <alignment horizontal="center" vertical="center"/>
    </xf>
    <xf numFmtId="49" fontId="74" fillId="0" borderId="29" xfId="44" applyNumberFormat="1" applyFont="1" applyBorder="1" applyAlignment="1">
      <alignment horizontal="center" vertical="center" wrapText="1"/>
    </xf>
    <xf numFmtId="0" fontId="74" fillId="0" borderId="30" xfId="48" applyFont="1" applyBorder="1" applyAlignment="1">
      <alignment vertical="center" wrapText="1"/>
    </xf>
    <xf numFmtId="0" fontId="58" fillId="0" borderId="13" xfId="48" applyFont="1" applyBorder="1" applyAlignment="1">
      <alignment horizontal="center" vertical="center"/>
    </xf>
    <xf numFmtId="0" fontId="58" fillId="0" borderId="5" xfId="48" applyFont="1" applyBorder="1" applyAlignment="1">
      <alignment horizontal="center" vertical="center"/>
    </xf>
    <xf numFmtId="0" fontId="24" fillId="0" borderId="6" xfId="48" applyFont="1" applyBorder="1" applyAlignment="1">
      <alignment horizontal="center" vertical="center"/>
    </xf>
    <xf numFmtId="0" fontId="58" fillId="0" borderId="6" xfId="48" applyFont="1" applyBorder="1" applyAlignment="1">
      <alignment horizontal="center" vertical="center"/>
    </xf>
    <xf numFmtId="0" fontId="76" fillId="0" borderId="5" xfId="48" applyFont="1" applyBorder="1" applyAlignment="1">
      <alignment horizontal="center" vertical="center"/>
    </xf>
    <xf numFmtId="1" fontId="59" fillId="0" borderId="13" xfId="48" applyNumberFormat="1" applyFont="1" applyBorder="1" applyAlignment="1">
      <alignment horizontal="center" vertical="center"/>
    </xf>
    <xf numFmtId="0" fontId="59" fillId="0" borderId="5" xfId="48" applyFont="1" applyBorder="1" applyAlignment="1">
      <alignment horizontal="center" vertical="center"/>
    </xf>
    <xf numFmtId="0" fontId="59" fillId="0" borderId="11" xfId="48" applyFont="1" applyBorder="1" applyAlignment="1">
      <alignment horizontal="center" vertical="center"/>
    </xf>
    <xf numFmtId="0" fontId="59" fillId="0" borderId="6" xfId="48" applyFont="1" applyBorder="1" applyAlignment="1">
      <alignment horizontal="center" vertical="center"/>
    </xf>
    <xf numFmtId="0" fontId="59" fillId="0" borderId="45" xfId="48" applyFont="1" applyBorder="1" applyAlignment="1">
      <alignment horizontal="center" vertical="center"/>
    </xf>
    <xf numFmtId="0" fontId="43" fillId="0" borderId="0" xfId="48" applyFont="1" applyAlignment="1">
      <alignment horizontal="left" vertical="center"/>
    </xf>
    <xf numFmtId="0" fontId="43" fillId="0" borderId="11" xfId="48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74" fillId="0" borderId="29" xfId="48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1" fontId="74" fillId="0" borderId="59" xfId="48" applyNumberFormat="1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74" fillId="0" borderId="70" xfId="0" applyFont="1" applyBorder="1" applyAlignment="1">
      <alignment horizontal="center" vertical="center"/>
    </xf>
    <xf numFmtId="1" fontId="74" fillId="0" borderId="66" xfId="48" applyNumberFormat="1" applyFont="1" applyBorder="1" applyAlignment="1">
      <alignment horizontal="center" vertical="center"/>
    </xf>
    <xf numFmtId="1" fontId="23" fillId="0" borderId="48" xfId="48" applyNumberFormat="1" applyFont="1" applyBorder="1" applyAlignment="1">
      <alignment horizontal="center" vertical="center"/>
    </xf>
    <xf numFmtId="49" fontId="41" fillId="0" borderId="15" xfId="48" applyNumberFormat="1" applyFont="1" applyBorder="1" applyAlignment="1">
      <alignment horizontal="center" vertical="center" wrapText="1"/>
    </xf>
    <xf numFmtId="1" fontId="18" fillId="0" borderId="15" xfId="48" applyNumberFormat="1" applyFont="1" applyBorder="1" applyAlignment="1">
      <alignment horizontal="center" vertical="top" wrapText="1"/>
    </xf>
    <xf numFmtId="165" fontId="18" fillId="0" borderId="15" xfId="48" applyNumberFormat="1" applyFont="1" applyBorder="1" applyAlignment="1">
      <alignment horizontal="center" vertical="top" wrapText="1"/>
    </xf>
    <xf numFmtId="49" fontId="18" fillId="0" borderId="15" xfId="48" applyNumberFormat="1" applyFont="1" applyBorder="1" applyAlignment="1">
      <alignment horizontal="center" vertical="top" wrapText="1"/>
    </xf>
    <xf numFmtId="0" fontId="13" fillId="33" borderId="0" xfId="48" applyFont="1" applyFill="1" applyAlignment="1">
      <alignment vertical="center"/>
    </xf>
    <xf numFmtId="0" fontId="23" fillId="33" borderId="0" xfId="48" applyFont="1" applyFill="1" applyAlignment="1">
      <alignment vertical="center"/>
    </xf>
    <xf numFmtId="0" fontId="60" fillId="33" borderId="0" xfId="48" applyFont="1" applyFill="1" applyAlignment="1">
      <alignment vertical="center"/>
    </xf>
    <xf numFmtId="0" fontId="57" fillId="33" borderId="0" xfId="48" applyFont="1" applyFill="1" applyAlignment="1">
      <alignment horizontal="center" vertical="center"/>
    </xf>
    <xf numFmtId="0" fontId="79" fillId="33" borderId="0" xfId="48" applyFont="1" applyFill="1" applyAlignment="1">
      <alignment vertical="center"/>
    </xf>
    <xf numFmtId="0" fontId="82" fillId="0" borderId="0" xfId="48" applyFont="1" applyAlignment="1">
      <alignment vertical="center"/>
    </xf>
    <xf numFmtId="0" fontId="81" fillId="0" borderId="0" xfId="48" applyFont="1" applyAlignment="1">
      <alignment vertical="center"/>
    </xf>
    <xf numFmtId="0" fontId="45" fillId="34" borderId="0" xfId="48" applyFont="1" applyFill="1" applyAlignment="1">
      <alignment vertical="center"/>
    </xf>
    <xf numFmtId="0" fontId="13" fillId="34" borderId="0" xfId="48" applyFont="1" applyFill="1" applyAlignment="1">
      <alignment vertical="center"/>
    </xf>
    <xf numFmtId="0" fontId="28" fillId="0" borderId="0" xfId="47" applyFont="1" applyAlignment="1">
      <alignment wrapText="1"/>
    </xf>
    <xf numFmtId="0" fontId="23" fillId="0" borderId="6" xfId="0" applyFont="1" applyBorder="1" applyAlignment="1">
      <alignment vertical="center" wrapText="1"/>
    </xf>
    <xf numFmtId="0" fontId="23" fillId="0" borderId="11" xfId="48" applyFont="1" applyBorder="1" applyAlignment="1">
      <alignment horizontal="center" vertical="center"/>
    </xf>
    <xf numFmtId="0" fontId="24" fillId="0" borderId="5" xfId="48" applyFont="1" applyBorder="1" applyAlignment="1">
      <alignment horizontal="center" vertical="center"/>
    </xf>
    <xf numFmtId="1" fontId="23" fillId="0" borderId="45" xfId="48" applyNumberFormat="1" applyFont="1" applyBorder="1" applyAlignment="1">
      <alignment horizontal="center" vertical="center"/>
    </xf>
    <xf numFmtId="1" fontId="23" fillId="28" borderId="5" xfId="48" applyNumberFormat="1" applyFont="1" applyFill="1" applyBorder="1" applyAlignment="1">
      <alignment horizontal="center" vertical="center"/>
    </xf>
    <xf numFmtId="1" fontId="23" fillId="28" borderId="6" xfId="48" applyNumberFormat="1" applyFont="1" applyFill="1" applyBorder="1" applyAlignment="1">
      <alignment horizontal="center" vertical="center"/>
    </xf>
    <xf numFmtId="0" fontId="59" fillId="0" borderId="12" xfId="48" applyFont="1" applyBorder="1" applyAlignment="1">
      <alignment horizontal="center" vertical="center" wrapText="1"/>
    </xf>
    <xf numFmtId="0" fontId="59" fillId="0" borderId="13" xfId="48" applyFont="1" applyBorder="1" applyAlignment="1">
      <alignment vertical="center" wrapText="1"/>
    </xf>
    <xf numFmtId="0" fontId="59" fillId="0" borderId="24" xfId="48" applyFont="1" applyBorder="1" applyAlignment="1">
      <alignment horizontal="center" vertical="center"/>
    </xf>
    <xf numFmtId="0" fontId="59" fillId="0" borderId="13" xfId="48" applyFont="1" applyBorder="1" applyAlignment="1">
      <alignment horizontal="center" vertical="center"/>
    </xf>
    <xf numFmtId="0" fontId="76" fillId="0" borderId="29" xfId="48" applyFont="1" applyBorder="1" applyAlignment="1">
      <alignment horizontal="center" vertical="center" wrapText="1"/>
    </xf>
    <xf numFmtId="0" fontId="76" fillId="0" borderId="6" xfId="48" applyFont="1" applyBorder="1" applyAlignment="1">
      <alignment horizontal="center" vertical="center"/>
    </xf>
    <xf numFmtId="1" fontId="76" fillId="0" borderId="11" xfId="48" applyNumberFormat="1" applyFont="1" applyBorder="1" applyAlignment="1">
      <alignment horizontal="center" vertical="center"/>
    </xf>
    <xf numFmtId="1" fontId="76" fillId="0" borderId="6" xfId="48" applyNumberFormat="1" applyFont="1" applyBorder="1" applyAlignment="1">
      <alignment horizontal="center" vertical="center"/>
    </xf>
    <xf numFmtId="0" fontId="76" fillId="0" borderId="40" xfId="48" applyFont="1" applyBorder="1" applyAlignment="1">
      <alignment horizontal="center" vertical="center" wrapText="1"/>
    </xf>
    <xf numFmtId="0" fontId="76" fillId="0" borderId="26" xfId="48" applyFont="1" applyBorder="1" applyAlignment="1">
      <alignment horizontal="center" vertical="center" wrapText="1"/>
    </xf>
    <xf numFmtId="0" fontId="74" fillId="0" borderId="28" xfId="48" applyFont="1" applyBorder="1" applyAlignment="1">
      <alignment horizontal="center" vertical="center"/>
    </xf>
    <xf numFmtId="0" fontId="74" fillId="0" borderId="30" xfId="48" applyFont="1" applyBorder="1" applyAlignment="1">
      <alignment horizontal="center" vertical="center"/>
    </xf>
    <xf numFmtId="0" fontId="71" fillId="0" borderId="30" xfId="48" applyFont="1" applyBorder="1" applyAlignment="1">
      <alignment horizontal="center" vertical="center"/>
    </xf>
    <xf numFmtId="1" fontId="74" fillId="0" borderId="28" xfId="48" applyNumberFormat="1" applyFont="1" applyBorder="1" applyAlignment="1">
      <alignment horizontal="center" vertical="center"/>
    </xf>
    <xf numFmtId="1" fontId="74" fillId="0" borderId="30" xfId="48" applyNumberFormat="1" applyFont="1" applyBorder="1" applyAlignment="1">
      <alignment horizontal="center" vertical="center"/>
    </xf>
    <xf numFmtId="1" fontId="74" fillId="0" borderId="29" xfId="48" applyNumberFormat="1" applyFont="1" applyBorder="1" applyAlignment="1">
      <alignment horizontal="center" vertical="center"/>
    </xf>
    <xf numFmtId="1" fontId="74" fillId="0" borderId="69" xfId="48" applyNumberFormat="1" applyFont="1" applyBorder="1" applyAlignment="1">
      <alignment horizontal="center" vertical="center"/>
    </xf>
    <xf numFmtId="0" fontId="71" fillId="0" borderId="57" xfId="48" applyFont="1" applyBorder="1" applyAlignment="1">
      <alignment horizontal="right" vertical="center" wrapText="1"/>
    </xf>
    <xf numFmtId="0" fontId="74" fillId="0" borderId="58" xfId="0" applyFont="1" applyBorder="1" applyAlignment="1">
      <alignment horizontal="right" vertical="center" wrapText="1"/>
    </xf>
    <xf numFmtId="1" fontId="71" fillId="0" borderId="58" xfId="48" applyNumberFormat="1" applyFont="1" applyBorder="1" applyAlignment="1">
      <alignment horizontal="center" vertical="center"/>
    </xf>
    <xf numFmtId="1" fontId="71" fillId="0" borderId="71" xfId="48" applyNumberFormat="1" applyFont="1" applyBorder="1" applyAlignment="1">
      <alignment horizontal="center" vertical="center"/>
    </xf>
    <xf numFmtId="1" fontId="71" fillId="0" borderId="0" xfId="48" applyNumberFormat="1" applyFont="1" applyAlignment="1">
      <alignment horizontal="center" vertical="center"/>
    </xf>
    <xf numFmtId="1" fontId="71" fillId="0" borderId="18" xfId="48" applyNumberFormat="1" applyFont="1" applyBorder="1" applyAlignment="1">
      <alignment horizontal="center" vertical="center"/>
    </xf>
    <xf numFmtId="0" fontId="81" fillId="32" borderId="7" xfId="48" applyFont="1" applyFill="1" applyBorder="1" applyAlignment="1">
      <alignment vertical="center" wrapText="1"/>
    </xf>
    <xf numFmtId="0" fontId="80" fillId="32" borderId="9" xfId="48" applyFont="1" applyFill="1" applyBorder="1" applyAlignment="1">
      <alignment horizontal="right" vertical="center" wrapText="1"/>
    </xf>
    <xf numFmtId="1" fontId="20" fillId="0" borderId="8" xfId="48" applyNumberFormat="1" applyFont="1" applyBorder="1" applyAlignment="1">
      <alignment vertical="center"/>
    </xf>
    <xf numFmtId="0" fontId="81" fillId="0" borderId="57" xfId="48" applyFont="1" applyBorder="1" applyAlignment="1">
      <alignment vertical="center" wrapText="1"/>
    </xf>
    <xf numFmtId="0" fontId="80" fillId="0" borderId="58" xfId="48" applyFont="1" applyBorder="1" applyAlignment="1">
      <alignment horizontal="right" vertical="center" wrapText="1"/>
    </xf>
    <xf numFmtId="1" fontId="80" fillId="0" borderId="58" xfId="48" applyNumberFormat="1" applyFont="1" applyBorder="1" applyAlignment="1">
      <alignment horizontal="center" vertical="center"/>
    </xf>
    <xf numFmtId="1" fontId="80" fillId="0" borderId="71" xfId="48" applyNumberFormat="1" applyFont="1" applyBorder="1" applyAlignment="1">
      <alignment horizontal="center" vertical="center"/>
    </xf>
    <xf numFmtId="1" fontId="80" fillId="32" borderId="61" xfId="48" applyNumberFormat="1" applyFont="1" applyFill="1" applyBorder="1" applyAlignment="1">
      <alignment horizontal="center" vertical="center"/>
    </xf>
    <xf numFmtId="0" fontId="64" fillId="0" borderId="0" xfId="48" applyFont="1" applyAlignment="1">
      <alignment vertical="center" wrapText="1"/>
    </xf>
    <xf numFmtId="0" fontId="23" fillId="0" borderId="37" xfId="48" applyFont="1" applyBorder="1" applyAlignment="1">
      <alignment horizontal="center" vertical="center"/>
    </xf>
    <xf numFmtId="0" fontId="23" fillId="0" borderId="38" xfId="48" applyFont="1" applyBorder="1" applyAlignment="1">
      <alignment horizontal="center" vertical="center" wrapText="1"/>
    </xf>
    <xf numFmtId="0" fontId="23" fillId="35" borderId="6" xfId="0" applyFont="1" applyFill="1" applyBorder="1" applyAlignment="1">
      <alignment horizontal="left" vertical="center" wrapText="1"/>
    </xf>
    <xf numFmtId="0" fontId="43" fillId="35" borderId="0" xfId="48" applyFont="1" applyFill="1" applyAlignment="1">
      <alignment vertical="center"/>
    </xf>
    <xf numFmtId="1" fontId="24" fillId="26" borderId="10" xfId="48" applyNumberFormat="1" applyFont="1" applyFill="1" applyBorder="1" applyAlignment="1">
      <alignment horizontal="center" vertical="center"/>
    </xf>
    <xf numFmtId="165" fontId="71" fillId="31" borderId="10" xfId="48" applyNumberFormat="1" applyFont="1" applyFill="1" applyBorder="1" applyAlignment="1">
      <alignment horizontal="center" vertical="center"/>
    </xf>
    <xf numFmtId="165" fontId="71" fillId="26" borderId="10" xfId="48" applyNumberFormat="1" applyFont="1" applyFill="1" applyBorder="1" applyAlignment="1">
      <alignment horizontal="center" vertical="center"/>
    </xf>
    <xf numFmtId="0" fontId="18" fillId="35" borderId="59" xfId="48" applyFont="1" applyFill="1" applyBorder="1" applyAlignment="1">
      <alignment horizontal="center" vertical="center" wrapText="1"/>
    </xf>
    <xf numFmtId="0" fontId="18" fillId="35" borderId="44" xfId="48" applyFont="1" applyFill="1" applyBorder="1" applyAlignment="1">
      <alignment horizontal="center" vertical="center"/>
    </xf>
    <xf numFmtId="0" fontId="18" fillId="35" borderId="60" xfId="48" applyFont="1" applyFill="1" applyBorder="1" applyAlignment="1">
      <alignment horizontal="center" vertical="center"/>
    </xf>
    <xf numFmtId="1" fontId="18" fillId="35" borderId="5" xfId="48" applyNumberFormat="1" applyFont="1" applyFill="1" applyBorder="1" applyAlignment="1">
      <alignment horizontal="center" vertical="center"/>
    </xf>
    <xf numFmtId="1" fontId="18" fillId="35" borderId="6" xfId="48" applyNumberFormat="1" applyFont="1" applyFill="1" applyBorder="1" applyAlignment="1">
      <alignment horizontal="center" vertical="center"/>
    </xf>
    <xf numFmtId="1" fontId="18" fillId="35" borderId="45" xfId="48" applyNumberFormat="1" applyFont="1" applyFill="1" applyBorder="1" applyAlignment="1">
      <alignment horizontal="center" vertical="center"/>
    </xf>
    <xf numFmtId="0" fontId="23" fillId="0" borderId="5" xfId="48" applyFont="1" applyBorder="1" applyAlignment="1">
      <alignment horizontal="center" vertical="center"/>
    </xf>
    <xf numFmtId="0" fontId="23" fillId="0" borderId="45" xfId="48" applyFont="1" applyBorder="1" applyAlignment="1">
      <alignment horizontal="center" vertical="center"/>
    </xf>
    <xf numFmtId="49" fontId="83" fillId="0" borderId="12" xfId="44" applyNumberFormat="1" applyFont="1" applyBorder="1" applyAlignment="1">
      <alignment horizontal="left" vertical="center" indent="1"/>
    </xf>
    <xf numFmtId="0" fontId="83" fillId="0" borderId="13" xfId="0" applyFont="1" applyBorder="1" applyAlignment="1">
      <alignment horizontal="left" vertical="center" wrapText="1"/>
    </xf>
    <xf numFmtId="0" fontId="83" fillId="0" borderId="12" xfId="48" applyFont="1" applyBorder="1" applyAlignment="1">
      <alignment horizontal="center" vertical="center"/>
    </xf>
    <xf numFmtId="0" fontId="83" fillId="0" borderId="24" xfId="48" applyFont="1" applyBorder="1" applyAlignment="1">
      <alignment horizontal="center" vertical="center"/>
    </xf>
    <xf numFmtId="0" fontId="83" fillId="0" borderId="13" xfId="48" applyFont="1" applyBorder="1" applyAlignment="1">
      <alignment horizontal="center" vertical="center"/>
    </xf>
    <xf numFmtId="0" fontId="80" fillId="0" borderId="12" xfId="48" applyFont="1" applyBorder="1" applyAlignment="1">
      <alignment horizontal="center" vertical="center"/>
    </xf>
    <xf numFmtId="0" fontId="80" fillId="0" borderId="13" xfId="48" applyFont="1" applyBorder="1" applyAlignment="1">
      <alignment horizontal="center" vertical="center"/>
    </xf>
    <xf numFmtId="1" fontId="83" fillId="0" borderId="12" xfId="48" applyNumberFormat="1" applyFont="1" applyBorder="1" applyAlignment="1">
      <alignment horizontal="center" vertical="center"/>
    </xf>
    <xf numFmtId="1" fontId="83" fillId="0" borderId="24" xfId="48" applyNumberFormat="1" applyFont="1" applyBorder="1" applyAlignment="1">
      <alignment horizontal="center" vertical="center"/>
    </xf>
    <xf numFmtId="1" fontId="83" fillId="0" borderId="46" xfId="48" applyNumberFormat="1" applyFont="1" applyBorder="1" applyAlignment="1">
      <alignment horizontal="center" vertical="center"/>
    </xf>
    <xf numFmtId="1" fontId="83" fillId="0" borderId="13" xfId="48" applyNumberFormat="1" applyFont="1" applyBorder="1" applyAlignment="1">
      <alignment horizontal="center" vertical="center"/>
    </xf>
    <xf numFmtId="0" fontId="82" fillId="34" borderId="0" xfId="48" applyFont="1" applyFill="1" applyAlignment="1">
      <alignment vertical="center"/>
    </xf>
    <xf numFmtId="0" fontId="81" fillId="34" borderId="0" xfId="48" applyFont="1" applyFill="1" applyAlignment="1">
      <alignment vertical="center"/>
    </xf>
    <xf numFmtId="49" fontId="83" fillId="0" borderId="5" xfId="44" applyNumberFormat="1" applyFont="1" applyBorder="1" applyAlignment="1">
      <alignment horizontal="left" vertical="center" indent="1"/>
    </xf>
    <xf numFmtId="0" fontId="83" fillId="0" borderId="6" xfId="0" applyFont="1" applyBorder="1" applyAlignment="1">
      <alignment horizontal="left" vertical="center" wrapText="1"/>
    </xf>
    <xf numFmtId="0" fontId="83" fillId="0" borderId="5" xfId="48" applyFont="1" applyBorder="1" applyAlignment="1">
      <alignment horizontal="center" vertical="center"/>
    </xf>
    <xf numFmtId="0" fontId="83" fillId="0" borderId="11" xfId="48" applyFont="1" applyBorder="1" applyAlignment="1">
      <alignment horizontal="center" vertical="center"/>
    </xf>
    <xf numFmtId="0" fontId="83" fillId="0" borderId="6" xfId="48" applyFont="1" applyBorder="1" applyAlignment="1">
      <alignment horizontal="center" vertical="center"/>
    </xf>
    <xf numFmtId="0" fontId="80" fillId="0" borderId="5" xfId="48" applyFont="1" applyBorder="1" applyAlignment="1">
      <alignment horizontal="center" vertical="center"/>
    </xf>
    <xf numFmtId="0" fontId="80" fillId="0" borderId="6" xfId="48" applyFont="1" applyBorder="1" applyAlignment="1">
      <alignment horizontal="center" vertical="center"/>
    </xf>
    <xf numFmtId="1" fontId="83" fillId="0" borderId="5" xfId="48" applyNumberFormat="1" applyFont="1" applyBorder="1" applyAlignment="1">
      <alignment horizontal="center" vertical="center"/>
    </xf>
    <xf numFmtId="1" fontId="83" fillId="0" borderId="11" xfId="48" applyNumberFormat="1" applyFont="1" applyBorder="1" applyAlignment="1">
      <alignment horizontal="center" vertical="center"/>
    </xf>
    <xf numFmtId="1" fontId="83" fillId="0" borderId="45" xfId="48" applyNumberFormat="1" applyFont="1" applyBorder="1" applyAlignment="1">
      <alignment horizontal="center" vertical="center"/>
    </xf>
    <xf numFmtId="1" fontId="83" fillId="0" borderId="6" xfId="48" applyNumberFormat="1" applyFont="1" applyBorder="1" applyAlignment="1">
      <alignment horizontal="center" vertical="center"/>
    </xf>
    <xf numFmtId="0" fontId="83" fillId="0" borderId="5" xfId="48" applyFont="1" applyBorder="1" applyAlignment="1">
      <alignment horizontal="center" vertical="center" wrapText="1"/>
    </xf>
    <xf numFmtId="49" fontId="83" fillId="0" borderId="16" xfId="44" applyNumberFormat="1" applyFont="1" applyBorder="1" applyAlignment="1">
      <alignment horizontal="left" vertical="center" indent="1"/>
    </xf>
    <xf numFmtId="0" fontId="83" fillId="0" borderId="17" xfId="0" applyFont="1" applyBorder="1" applyAlignment="1">
      <alignment horizontal="justify" vertical="center"/>
    </xf>
    <xf numFmtId="0" fontId="83" fillId="0" borderId="16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1" fontId="83" fillId="0" borderId="16" xfId="48" applyNumberFormat="1" applyFont="1" applyBorder="1" applyAlignment="1">
      <alignment horizontal="center" vertical="center"/>
    </xf>
    <xf numFmtId="1" fontId="83" fillId="0" borderId="51" xfId="48" applyNumberFormat="1" applyFont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0" fontId="81" fillId="0" borderId="56" xfId="48" applyFont="1" applyFill="1" applyBorder="1" applyAlignment="1">
      <alignment vertical="center" wrapText="1"/>
    </xf>
    <xf numFmtId="0" fontId="80" fillId="0" borderId="0" xfId="48" applyFont="1" applyFill="1" applyBorder="1" applyAlignment="1">
      <alignment horizontal="right" vertical="center" wrapText="1"/>
    </xf>
    <xf numFmtId="1" fontId="80" fillId="0" borderId="0" xfId="48" applyNumberFormat="1" applyFont="1" applyFill="1" applyBorder="1" applyAlignment="1">
      <alignment horizontal="center" vertical="center"/>
    </xf>
    <xf numFmtId="1" fontId="80" fillId="0" borderId="18" xfId="48" applyNumberFormat="1" applyFont="1" applyFill="1" applyBorder="1" applyAlignment="1">
      <alignment horizontal="center" vertical="center"/>
    </xf>
    <xf numFmtId="0" fontId="48" fillId="0" borderId="0" xfId="47" applyFont="1" applyAlignment="1">
      <alignment horizontal="center"/>
    </xf>
    <xf numFmtId="0" fontId="23" fillId="0" borderId="0" xfId="47" applyFont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49" fontId="74" fillId="0" borderId="12" xfId="0" applyNumberFormat="1" applyFont="1" applyBorder="1" applyAlignment="1">
      <alignment horizontal="center" vertical="center" wrapText="1"/>
    </xf>
    <xf numFmtId="49" fontId="74" fillId="0" borderId="16" xfId="0" applyNumberFormat="1" applyFont="1" applyBorder="1" applyAlignment="1">
      <alignment horizontal="center" vertical="center" wrapText="1"/>
    </xf>
    <xf numFmtId="0" fontId="23" fillId="33" borderId="5" xfId="48" applyFont="1" applyFill="1" applyBorder="1" applyAlignment="1">
      <alignment horizontal="center" vertical="center" wrapText="1"/>
    </xf>
    <xf numFmtId="0" fontId="23" fillId="33" borderId="11" xfId="48" applyFont="1" applyFill="1" applyBorder="1" applyAlignment="1">
      <alignment horizontal="center" vertical="center"/>
    </xf>
    <xf numFmtId="0" fontId="23" fillId="33" borderId="6" xfId="48" applyFont="1" applyFill="1" applyBorder="1" applyAlignment="1">
      <alignment horizontal="center" vertical="center"/>
    </xf>
    <xf numFmtId="0" fontId="24" fillId="33" borderId="6" xfId="48" applyFont="1" applyFill="1" applyBorder="1" applyAlignment="1">
      <alignment horizontal="center" vertical="center"/>
    </xf>
    <xf numFmtId="1" fontId="23" fillId="33" borderId="5" xfId="48" applyNumberFormat="1" applyFont="1" applyFill="1" applyBorder="1" applyAlignment="1">
      <alignment horizontal="center" vertical="center"/>
    </xf>
    <xf numFmtId="1" fontId="23" fillId="33" borderId="11" xfId="48" applyNumberFormat="1" applyFont="1" applyFill="1" applyBorder="1" applyAlignment="1">
      <alignment horizontal="center" vertical="center"/>
    </xf>
    <xf numFmtId="1" fontId="23" fillId="33" borderId="6" xfId="48" applyNumberFormat="1" applyFont="1" applyFill="1" applyBorder="1" applyAlignment="1">
      <alignment horizontal="center" vertical="center"/>
    </xf>
    <xf numFmtId="1" fontId="23" fillId="33" borderId="45" xfId="48" applyNumberFormat="1" applyFont="1" applyFill="1" applyBorder="1" applyAlignment="1">
      <alignment horizontal="center" vertical="center"/>
    </xf>
    <xf numFmtId="0" fontId="59" fillId="33" borderId="5" xfId="48" applyFont="1" applyFill="1" applyBorder="1" applyAlignment="1">
      <alignment horizontal="center" vertical="center" wrapText="1"/>
    </xf>
    <xf numFmtId="0" fontId="74" fillId="33" borderId="6" xfId="48" applyFont="1" applyFill="1" applyBorder="1" applyAlignment="1">
      <alignment vertical="center" wrapText="1"/>
    </xf>
    <xf numFmtId="0" fontId="74" fillId="33" borderId="5" xfId="48" applyFont="1" applyFill="1" applyBorder="1" applyAlignment="1">
      <alignment horizontal="center" vertical="center" wrapText="1"/>
    </xf>
    <xf numFmtId="0" fontId="74" fillId="33" borderId="11" xfId="48" applyFont="1" applyFill="1" applyBorder="1" applyAlignment="1">
      <alignment horizontal="center" vertical="center"/>
    </xf>
    <xf numFmtId="0" fontId="74" fillId="33" borderId="6" xfId="48" applyFont="1" applyFill="1" applyBorder="1" applyAlignment="1">
      <alignment horizontal="center" vertical="center"/>
    </xf>
    <xf numFmtId="0" fontId="58" fillId="33" borderId="6" xfId="48" applyFont="1" applyFill="1" applyBorder="1" applyAlignment="1">
      <alignment horizontal="center" vertical="center"/>
    </xf>
    <xf numFmtId="0" fontId="59" fillId="33" borderId="11" xfId="48" applyFont="1" applyFill="1" applyBorder="1" applyAlignment="1">
      <alignment horizontal="center" vertical="center"/>
    </xf>
    <xf numFmtId="0" fontId="59" fillId="33" borderId="6" xfId="48" applyFont="1" applyFill="1" applyBorder="1" applyAlignment="1">
      <alignment horizontal="center" vertical="center"/>
    </xf>
    <xf numFmtId="1" fontId="74" fillId="33" borderId="5" xfId="48" applyNumberFormat="1" applyFont="1" applyFill="1" applyBorder="1" applyAlignment="1">
      <alignment horizontal="center" vertical="center"/>
    </xf>
    <xf numFmtId="1" fontId="74" fillId="33" borderId="6" xfId="48" applyNumberFormat="1" applyFont="1" applyFill="1" applyBorder="1" applyAlignment="1">
      <alignment horizontal="center" vertical="center"/>
    </xf>
    <xf numFmtId="0" fontId="59" fillId="33" borderId="26" xfId="48" applyFont="1" applyFill="1" applyBorder="1" applyAlignment="1">
      <alignment horizontal="center" vertical="center" wrapText="1"/>
    </xf>
    <xf numFmtId="0" fontId="74" fillId="33" borderId="27" xfId="48" applyFont="1" applyFill="1" applyBorder="1" applyAlignment="1">
      <alignment vertical="center" wrapText="1"/>
    </xf>
    <xf numFmtId="0" fontId="74" fillId="33" borderId="26" xfId="48" applyFont="1" applyFill="1" applyBorder="1" applyAlignment="1">
      <alignment horizontal="center" vertical="center" wrapText="1"/>
    </xf>
    <xf numFmtId="0" fontId="74" fillId="33" borderId="19" xfId="48" applyFont="1" applyFill="1" applyBorder="1" applyAlignment="1">
      <alignment horizontal="center" vertical="center" wrapText="1"/>
    </xf>
    <xf numFmtId="0" fontId="74" fillId="33" borderId="27" xfId="48" applyFont="1" applyFill="1" applyBorder="1" applyAlignment="1">
      <alignment horizontal="center" vertical="center"/>
    </xf>
    <xf numFmtId="0" fontId="74" fillId="33" borderId="11" xfId="48" applyFont="1" applyFill="1" applyBorder="1" applyAlignment="1">
      <alignment horizontal="center" vertical="center" wrapText="1"/>
    </xf>
    <xf numFmtId="0" fontId="71" fillId="33" borderId="6" xfId="48" applyFont="1" applyFill="1" applyBorder="1" applyAlignment="1">
      <alignment horizontal="center" vertical="center"/>
    </xf>
    <xf numFmtId="1" fontId="59" fillId="33" borderId="5" xfId="48" applyNumberFormat="1" applyFont="1" applyFill="1" applyBorder="1" applyAlignment="1">
      <alignment horizontal="center" vertical="center"/>
    </xf>
    <xf numFmtId="1" fontId="74" fillId="33" borderId="11" xfId="48" applyNumberFormat="1" applyFont="1" applyFill="1" applyBorder="1" applyAlignment="1">
      <alignment horizontal="center" vertical="center"/>
    </xf>
    <xf numFmtId="1" fontId="59" fillId="33" borderId="45" xfId="48" applyNumberFormat="1" applyFont="1" applyFill="1" applyBorder="1" applyAlignment="1">
      <alignment horizontal="center" vertical="center"/>
    </xf>
    <xf numFmtId="0" fontId="71" fillId="33" borderId="12" xfId="48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49" fontId="74" fillId="33" borderId="12" xfId="44" applyNumberFormat="1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left" vertical="center" wrapText="1"/>
    </xf>
    <xf numFmtId="49" fontId="74" fillId="33" borderId="5" xfId="44" applyNumberFormat="1" applyFont="1" applyFill="1" applyBorder="1" applyAlignment="1">
      <alignment horizontal="center" vertical="center" wrapText="1"/>
    </xf>
    <xf numFmtId="49" fontId="74" fillId="33" borderId="29" xfId="44" applyNumberFormat="1" applyFont="1" applyFill="1" applyBorder="1" applyAlignment="1">
      <alignment horizontal="center" vertical="center" wrapText="1"/>
    </xf>
    <xf numFmtId="0" fontId="74" fillId="33" borderId="30" xfId="48" applyFont="1" applyFill="1" applyBorder="1" applyAlignment="1">
      <alignment vertical="center" wrapText="1"/>
    </xf>
    <xf numFmtId="1" fontId="24" fillId="0" borderId="43" xfId="48" applyNumberFormat="1" applyFont="1" applyBorder="1" applyAlignment="1">
      <alignment horizontal="center" vertical="center"/>
    </xf>
    <xf numFmtId="1" fontId="24" fillId="26" borderId="48" xfId="48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165" fontId="24" fillId="24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1" fillId="31" borderId="10" xfId="48" applyFont="1" applyFill="1" applyBorder="1" applyAlignment="1">
      <alignment horizontal="center" vertical="center"/>
    </xf>
    <xf numFmtId="0" fontId="59" fillId="0" borderId="12" xfId="48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74" fillId="0" borderId="17" xfId="0" applyFont="1" applyBorder="1" applyAlignment="1">
      <alignment horizontal="left" vertical="center" wrapText="1"/>
    </xf>
    <xf numFmtId="0" fontId="24" fillId="0" borderId="16" xfId="48" applyFont="1" applyBorder="1" applyAlignment="1">
      <alignment horizontal="center" vertical="center"/>
    </xf>
    <xf numFmtId="0" fontId="71" fillId="33" borderId="17" xfId="48" applyFont="1" applyFill="1" applyBorder="1" applyAlignment="1">
      <alignment horizontal="center" vertical="center"/>
    </xf>
    <xf numFmtId="1" fontId="59" fillId="0" borderId="11" xfId="48" applyNumberFormat="1" applyFont="1" applyBorder="1" applyAlignment="1">
      <alignment horizontal="center" vertical="center"/>
    </xf>
    <xf numFmtId="1" fontId="59" fillId="0" borderId="6" xfId="48" applyNumberFormat="1" applyFont="1" applyBorder="1" applyAlignment="1">
      <alignment horizontal="center" vertical="center"/>
    </xf>
    <xf numFmtId="1" fontId="23" fillId="0" borderId="16" xfId="48" applyNumberFormat="1" applyFont="1" applyBorder="1" applyAlignment="1">
      <alignment horizontal="center" vertical="center"/>
    </xf>
    <xf numFmtId="1" fontId="74" fillId="33" borderId="25" xfId="48" applyNumberFormat="1" applyFont="1" applyFill="1" applyBorder="1" applyAlignment="1">
      <alignment horizontal="center" vertical="center"/>
    </xf>
    <xf numFmtId="1" fontId="74" fillId="33" borderId="17" xfId="48" applyNumberFormat="1" applyFont="1" applyFill="1" applyBorder="1" applyAlignment="1">
      <alignment horizontal="center" vertical="center"/>
    </xf>
    <xf numFmtId="1" fontId="59" fillId="33" borderId="16" xfId="48" applyNumberFormat="1" applyFont="1" applyFill="1" applyBorder="1" applyAlignment="1">
      <alignment horizontal="center" vertical="center"/>
    </xf>
    <xf numFmtId="0" fontId="59" fillId="0" borderId="46" xfId="48" applyFont="1" applyBorder="1" applyAlignment="1">
      <alignment horizontal="center" vertical="center"/>
    </xf>
    <xf numFmtId="1" fontId="59" fillId="33" borderId="51" xfId="48" applyNumberFormat="1" applyFont="1" applyFill="1" applyBorder="1" applyAlignment="1">
      <alignment horizontal="center" vertical="center"/>
    </xf>
    <xf numFmtId="1" fontId="72" fillId="0" borderId="6" xfId="48" applyNumberFormat="1" applyFont="1" applyBorder="1" applyAlignment="1">
      <alignment horizontal="center" vertical="center"/>
    </xf>
    <xf numFmtId="1" fontId="74" fillId="33" borderId="16" xfId="48" applyNumberFormat="1" applyFont="1" applyFill="1" applyBorder="1" applyAlignment="1">
      <alignment horizontal="center" vertical="center"/>
    </xf>
    <xf numFmtId="1" fontId="23" fillId="28" borderId="45" xfId="48" applyNumberFormat="1" applyFont="1" applyFill="1" applyBorder="1" applyAlignment="1">
      <alignment horizontal="center" vertical="center"/>
    </xf>
    <xf numFmtId="1" fontId="72" fillId="0" borderId="45" xfId="48" applyNumberFormat="1" applyFont="1" applyBorder="1" applyAlignment="1">
      <alignment horizontal="center" vertical="center"/>
    </xf>
    <xf numFmtId="0" fontId="43" fillId="0" borderId="45" xfId="48" applyFont="1" applyBorder="1" applyAlignment="1">
      <alignment vertical="center"/>
    </xf>
    <xf numFmtId="1" fontId="74" fillId="0" borderId="45" xfId="48" applyNumberFormat="1" applyFont="1" applyFill="1" applyBorder="1" applyAlignment="1">
      <alignment horizontal="center" vertical="center"/>
    </xf>
    <xf numFmtId="1" fontId="78" fillId="0" borderId="45" xfId="48" applyNumberFormat="1" applyFont="1" applyBorder="1" applyAlignment="1">
      <alignment horizontal="center" vertical="center"/>
    </xf>
    <xf numFmtId="1" fontId="74" fillId="33" borderId="45" xfId="48" applyNumberFormat="1" applyFont="1" applyFill="1" applyBorder="1" applyAlignment="1">
      <alignment horizontal="center" vertical="center"/>
    </xf>
    <xf numFmtId="1" fontId="74" fillId="33" borderId="51" xfId="48" applyNumberFormat="1" applyFont="1" applyFill="1" applyBorder="1" applyAlignment="1">
      <alignment horizontal="center" vertical="center"/>
    </xf>
    <xf numFmtId="0" fontId="86" fillId="33" borderId="0" xfId="48" applyFont="1" applyFill="1" applyAlignment="1">
      <alignment vertical="center"/>
    </xf>
    <xf numFmtId="0" fontId="84" fillId="33" borderId="0" xfId="48" applyFont="1" applyFill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/>
    <xf numFmtId="0" fontId="87" fillId="0" borderId="0" xfId="0" applyFont="1" applyAlignment="1"/>
    <xf numFmtId="0" fontId="71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80" fillId="0" borderId="16" xfId="48" applyFont="1" applyBorder="1" applyAlignment="1">
      <alignment horizontal="center" vertical="center"/>
    </xf>
    <xf numFmtId="1" fontId="23" fillId="0" borderId="52" xfId="48" quotePrefix="1" applyNumberFormat="1" applyFont="1" applyBorder="1" applyAlignment="1">
      <alignment horizontal="center" vertical="center"/>
    </xf>
    <xf numFmtId="1" fontId="21" fillId="0" borderId="15" xfId="48" applyNumberFormat="1" applyFont="1" applyFill="1" applyBorder="1" applyAlignment="1">
      <alignment horizontal="center"/>
    </xf>
    <xf numFmtId="0" fontId="18" fillId="0" borderId="0" xfId="48" applyFont="1" applyBorder="1" applyAlignment="1">
      <alignment horizontal="left" vertical="center" wrapText="1" indent="3"/>
    </xf>
    <xf numFmtId="1" fontId="21" fillId="0" borderId="0" xfId="48" applyNumberFormat="1" applyFont="1" applyFill="1" applyBorder="1" applyAlignment="1">
      <alignment horizontal="center"/>
    </xf>
    <xf numFmtId="0" fontId="18" fillId="0" borderId="0" xfId="48" applyFont="1" applyBorder="1" applyAlignment="1">
      <alignment horizontal="center" vertical="top" wrapText="1"/>
    </xf>
    <xf numFmtId="49" fontId="18" fillId="0" borderId="0" xfId="48" applyNumberFormat="1" applyFont="1" applyBorder="1" applyAlignment="1">
      <alignment horizontal="center" vertical="top" wrapText="1"/>
    </xf>
    <xf numFmtId="49" fontId="83" fillId="0" borderId="0" xfId="0" applyNumberFormat="1" applyFont="1" applyFill="1" applyBorder="1" applyAlignment="1">
      <alignment vertical="center"/>
    </xf>
    <xf numFmtId="49" fontId="83" fillId="0" borderId="0" xfId="0" applyNumberFormat="1" applyFont="1" applyFill="1" applyBorder="1" applyAlignment="1">
      <alignment vertical="center" wrapText="1"/>
    </xf>
    <xf numFmtId="0" fontId="88" fillId="0" borderId="0" xfId="48" applyFont="1" applyFill="1" applyBorder="1" applyAlignment="1">
      <alignment horizontal="right" vertical="top" wrapText="1"/>
    </xf>
    <xf numFmtId="0" fontId="82" fillId="0" borderId="0" xfId="0" applyFont="1" applyAlignment="1">
      <alignment vertical="center"/>
    </xf>
    <xf numFmtId="0" fontId="18" fillId="0" borderId="15" xfId="48" applyNumberFormat="1" applyFont="1" applyBorder="1" applyAlignment="1">
      <alignment horizontal="center" vertical="top" wrapText="1"/>
    </xf>
    <xf numFmtId="0" fontId="89" fillId="30" borderId="11" xfId="47" applyFont="1" applyFill="1" applyBorder="1" applyAlignment="1">
      <alignment horizontal="center" vertical="center"/>
    </xf>
    <xf numFmtId="0" fontId="89" fillId="30" borderId="11" xfId="47" applyFont="1" applyFill="1" applyBorder="1" applyAlignment="1">
      <alignment horizontal="right" vertical="top"/>
    </xf>
    <xf numFmtId="0" fontId="89" fillId="30" borderId="11" xfId="47" applyFont="1" applyFill="1" applyBorder="1" applyAlignment="1">
      <alignment horizontal="center" vertical="top"/>
    </xf>
    <xf numFmtId="1" fontId="32" fillId="28" borderId="11" xfId="47" applyNumberFormat="1" applyFont="1" applyFill="1" applyBorder="1" applyAlignment="1">
      <alignment horizontal="center" vertical="center" wrapText="1"/>
    </xf>
    <xf numFmtId="1" fontId="24" fillId="0" borderId="11" xfId="47" applyNumberFormat="1" applyFont="1" applyBorder="1" applyAlignment="1">
      <alignment horizontal="center" vertical="center" wrapText="1"/>
    </xf>
    <xf numFmtId="1" fontId="24" fillId="0" borderId="11" xfId="47" applyNumberFormat="1" applyFont="1" applyBorder="1" applyAlignment="1">
      <alignment horizontal="center" vertical="center"/>
    </xf>
    <xf numFmtId="0" fontId="89" fillId="0" borderId="75" xfId="47" applyFont="1" applyFill="1" applyBorder="1" applyAlignment="1">
      <alignment horizontal="right"/>
    </xf>
    <xf numFmtId="0" fontId="43" fillId="0" borderId="0" xfId="47" applyFont="1" applyBorder="1" applyAlignment="1">
      <alignment vertical="top" wrapText="1"/>
    </xf>
    <xf numFmtId="0" fontId="90" fillId="0" borderId="0" xfId="47" applyFont="1" applyBorder="1" applyAlignment="1">
      <alignment vertical="top" wrapText="1"/>
    </xf>
    <xf numFmtId="0" fontId="27" fillId="30" borderId="75" xfId="47" applyFont="1" applyFill="1" applyBorder="1" applyAlignment="1">
      <alignment horizontal="right"/>
    </xf>
    <xf numFmtId="0" fontId="43" fillId="0" borderId="43" xfId="47" applyFont="1" applyBorder="1" applyAlignment="1">
      <alignment horizontal="center" vertical="top"/>
    </xf>
    <xf numFmtId="0" fontId="43" fillId="0" borderId="0" xfId="47" applyFont="1" applyBorder="1" applyAlignment="1">
      <alignment horizontal="center" vertical="top"/>
    </xf>
    <xf numFmtId="0" fontId="90" fillId="0" borderId="43" xfId="47" applyFont="1" applyBorder="1" applyAlignment="1">
      <alignment horizontal="center" vertical="top" wrapText="1"/>
    </xf>
    <xf numFmtId="0" fontId="90" fillId="0" borderId="0" xfId="47" applyFont="1" applyBorder="1" applyAlignment="1">
      <alignment horizontal="center" vertical="top" wrapText="1"/>
    </xf>
    <xf numFmtId="0" fontId="43" fillId="0" borderId="0" xfId="47" applyFont="1" applyBorder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70" fillId="0" borderId="15" xfId="47" applyFont="1" applyBorder="1" applyAlignment="1">
      <alignment horizontal="center" vertical="center"/>
    </xf>
    <xf numFmtId="0" fontId="70" fillId="0" borderId="44" xfId="47" applyFont="1" applyBorder="1" applyAlignment="1">
      <alignment horizontal="center" vertical="center"/>
    </xf>
    <xf numFmtId="0" fontId="70" fillId="0" borderId="14" xfId="47" applyFont="1" applyBorder="1" applyAlignment="1">
      <alignment horizontal="center" vertical="center"/>
    </xf>
    <xf numFmtId="0" fontId="18" fillId="0" borderId="7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74" xfId="0" applyFont="1" applyFill="1" applyBorder="1" applyAlignment="1">
      <alignment horizontal="left" vertical="center"/>
    </xf>
    <xf numFmtId="0" fontId="43" fillId="0" borderId="0" xfId="47" applyFont="1" applyAlignment="1">
      <alignment horizontal="center" vertical="top" wrapText="1"/>
    </xf>
    <xf numFmtId="0" fontId="43" fillId="0" borderId="43" xfId="47" applyFont="1" applyBorder="1" applyAlignment="1">
      <alignment horizontal="center" vertical="top" wrapText="1"/>
    </xf>
    <xf numFmtId="49" fontId="18" fillId="0" borderId="0" xfId="47" applyNumberFormat="1" applyFont="1" applyAlignment="1">
      <alignment vertical="top" wrapText="1"/>
    </xf>
    <xf numFmtId="49" fontId="27" fillId="0" borderId="28" xfId="47" applyNumberFormat="1" applyFont="1" applyBorder="1" applyAlignment="1">
      <alignment horizontal="center" vertical="center" textRotation="90" wrapText="1"/>
    </xf>
    <xf numFmtId="49" fontId="27" fillId="0" borderId="41" xfId="47" applyNumberFormat="1" applyFont="1" applyBorder="1" applyAlignment="1">
      <alignment horizontal="center" vertical="center" textRotation="90" wrapText="1"/>
    </xf>
    <xf numFmtId="49" fontId="27" fillId="0" borderId="19" xfId="47" applyNumberFormat="1" applyFont="1" applyBorder="1" applyAlignment="1">
      <alignment horizontal="center" vertical="center" textRotation="90" wrapText="1"/>
    </xf>
    <xf numFmtId="0" fontId="13" fillId="0" borderId="15" xfId="47" applyFont="1" applyBorder="1" applyAlignment="1">
      <alignment horizontal="center" vertical="center"/>
    </xf>
    <xf numFmtId="0" fontId="13" fillId="0" borderId="44" xfId="47" applyFont="1" applyBorder="1" applyAlignment="1">
      <alignment horizontal="center" vertical="center"/>
    </xf>
    <xf numFmtId="0" fontId="13" fillId="0" borderId="14" xfId="47" applyFont="1" applyBorder="1" applyAlignment="1">
      <alignment horizontal="center" vertical="center"/>
    </xf>
    <xf numFmtId="0" fontId="74" fillId="0" borderId="0" xfId="47" applyFont="1" applyAlignment="1">
      <alignment horizontal="center"/>
    </xf>
    <xf numFmtId="0" fontId="68" fillId="0" borderId="28" xfId="47" applyFont="1" applyBorder="1" applyAlignment="1">
      <alignment horizontal="center" vertical="center" textRotation="90"/>
    </xf>
    <xf numFmtId="0" fontId="68" fillId="0" borderId="41" xfId="47" applyFont="1" applyBorder="1" applyAlignment="1">
      <alignment horizontal="center" vertical="center" textRotation="90"/>
    </xf>
    <xf numFmtId="0" fontId="68" fillId="0" borderId="19" xfId="47" applyFont="1" applyBorder="1" applyAlignment="1">
      <alignment horizontal="center" vertical="center" textRotation="90"/>
    </xf>
    <xf numFmtId="0" fontId="7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47" applyFont="1" applyAlignment="1">
      <alignment horizontal="center"/>
    </xf>
    <xf numFmtId="0" fontId="19" fillId="0" borderId="0" xfId="47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textRotation="90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16" xfId="0" applyFont="1" applyBorder="1" applyAlignment="1">
      <alignment horizontal="center" vertical="center" textRotation="90" wrapText="1"/>
    </xf>
    <xf numFmtId="0" fontId="41" fillId="0" borderId="6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17" xfId="0" applyFont="1" applyBorder="1" applyAlignment="1">
      <alignment horizontal="center" vertical="center" textRotation="90" wrapText="1"/>
    </xf>
    <xf numFmtId="0" fontId="41" fillId="0" borderId="66" xfId="0" applyFont="1" applyBorder="1" applyAlignment="1">
      <alignment horizontal="center" vertical="center" wrapText="1"/>
    </xf>
    <xf numFmtId="0" fontId="0" fillId="0" borderId="67" xfId="0" applyBorder="1"/>
    <xf numFmtId="0" fontId="41" fillId="0" borderId="68" xfId="0" applyFont="1" applyBorder="1" applyAlignment="1">
      <alignment horizontal="center" vertical="center" textRotation="90" wrapText="1"/>
    </xf>
    <xf numFmtId="0" fontId="41" fillId="0" borderId="49" xfId="0" applyFont="1" applyBorder="1" applyAlignment="1">
      <alignment horizontal="center" vertical="center" textRotation="90" wrapText="1"/>
    </xf>
    <xf numFmtId="0" fontId="41" fillId="0" borderId="61" xfId="0" applyFont="1" applyBorder="1" applyAlignment="1">
      <alignment horizontal="center" vertical="center" textRotation="90" wrapText="1"/>
    </xf>
    <xf numFmtId="0" fontId="41" fillId="0" borderId="59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textRotation="90" wrapText="1"/>
    </xf>
    <xf numFmtId="0" fontId="0" fillId="0" borderId="39" xfId="0" applyBorder="1"/>
    <xf numFmtId="0" fontId="48" fillId="0" borderId="54" xfId="48" applyFont="1" applyBorder="1" applyAlignment="1">
      <alignment horizontal="left" vertical="center" wrapText="1"/>
    </xf>
    <xf numFmtId="0" fontId="48" fillId="0" borderId="0" xfId="48" applyFont="1" applyAlignment="1">
      <alignment horizontal="left" vertical="center" wrapText="1"/>
    </xf>
    <xf numFmtId="0" fontId="53" fillId="0" borderId="0" xfId="48" applyFont="1" applyAlignment="1">
      <alignment horizontal="left" vertical="center"/>
    </xf>
    <xf numFmtId="0" fontId="53" fillId="0" borderId="54" xfId="48" applyFont="1" applyBorder="1" applyAlignment="1">
      <alignment horizontal="left" vertical="center" wrapText="1"/>
    </xf>
    <xf numFmtId="0" fontId="53" fillId="0" borderId="0" xfId="48" applyFont="1" applyAlignment="1">
      <alignment horizontal="left" vertical="center" wrapText="1"/>
    </xf>
    <xf numFmtId="0" fontId="41" fillId="0" borderId="21" xfId="0" applyFont="1" applyBorder="1" applyAlignment="1">
      <alignment horizontal="center" vertical="center" textRotation="90" wrapText="1"/>
    </xf>
    <xf numFmtId="0" fontId="41" fillId="0" borderId="28" xfId="0" applyFont="1" applyBorder="1" applyAlignment="1">
      <alignment horizontal="center" vertical="center" textRotation="90" wrapText="1"/>
    </xf>
    <xf numFmtId="0" fontId="41" fillId="0" borderId="39" xfId="0" applyFont="1" applyBorder="1" applyAlignment="1">
      <alignment horizontal="center" vertical="center" textRotation="90" wrapText="1"/>
    </xf>
    <xf numFmtId="0" fontId="41" fillId="0" borderId="22" xfId="0" applyFont="1" applyBorder="1" applyAlignment="1">
      <alignment horizontal="center" vertical="center" textRotation="90" wrapText="1"/>
    </xf>
    <xf numFmtId="0" fontId="0" fillId="0" borderId="21" xfId="0" applyBorder="1"/>
    <xf numFmtId="0" fontId="48" fillId="28" borderId="0" xfId="48" applyFont="1" applyFill="1" applyAlignment="1">
      <alignment horizontal="left" vertical="center" wrapText="1"/>
    </xf>
    <xf numFmtId="0" fontId="52" fillId="0" borderId="11" xfId="48" applyFont="1" applyBorder="1" applyAlignment="1">
      <alignment horizontal="center" vertical="center" wrapText="1"/>
    </xf>
    <xf numFmtId="0" fontId="52" fillId="0" borderId="11" xfId="48" applyFont="1" applyBorder="1" applyAlignment="1">
      <alignment horizontal="left" vertical="center" wrapText="1" indent="4"/>
    </xf>
    <xf numFmtId="49" fontId="48" fillId="0" borderId="0" xfId="0" applyNumberFormat="1" applyFont="1" applyAlignment="1">
      <alignment vertical="top" wrapText="1"/>
    </xf>
    <xf numFmtId="0" fontId="40" fillId="0" borderId="11" xfId="48" applyFont="1" applyBorder="1" applyAlignment="1">
      <alignment horizontal="center" vertical="center" wrapText="1"/>
    </xf>
    <xf numFmtId="1" fontId="40" fillId="0" borderId="11" xfId="48" applyNumberFormat="1" applyFont="1" applyBorder="1" applyAlignment="1">
      <alignment horizontal="center" vertical="center" wrapText="1"/>
    </xf>
    <xf numFmtId="0" fontId="40" fillId="0" borderId="11" xfId="48" applyFont="1" applyBorder="1" applyAlignment="1">
      <alignment horizontal="center" vertical="center" textRotation="90" wrapText="1"/>
    </xf>
    <xf numFmtId="0" fontId="52" fillId="0" borderId="0" xfId="48" applyFont="1" applyAlignment="1">
      <alignment horizontal="center"/>
    </xf>
    <xf numFmtId="0" fontId="50" fillId="0" borderId="11" xfId="48" applyFont="1" applyBorder="1" applyAlignment="1">
      <alignment horizontal="center" vertical="top" wrapText="1"/>
    </xf>
    <xf numFmtId="0" fontId="50" fillId="0" borderId="11" xfId="48" applyFont="1" applyBorder="1" applyAlignment="1">
      <alignment horizontal="center" vertical="center" wrapText="1"/>
    </xf>
    <xf numFmtId="49" fontId="40" fillId="0" borderId="11" xfId="44" applyNumberFormat="1" applyFont="1" applyBorder="1" applyAlignment="1">
      <alignment horizontal="center" vertical="center" wrapText="1"/>
    </xf>
    <xf numFmtId="0" fontId="44" fillId="24" borderId="48" xfId="0" applyFont="1" applyFill="1" applyBorder="1" applyAlignment="1">
      <alignment horizontal="center" vertical="center"/>
    </xf>
    <xf numFmtId="0" fontId="44" fillId="24" borderId="5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wrapText="1"/>
    </xf>
    <xf numFmtId="0" fontId="67" fillId="0" borderId="13" xfId="0" applyFont="1" applyBorder="1"/>
    <xf numFmtId="0" fontId="13" fillId="0" borderId="46" xfId="0" applyFont="1" applyBorder="1" applyAlignment="1">
      <alignment horizontal="center" vertical="center" textRotation="90" wrapText="1"/>
    </xf>
    <xf numFmtId="0" fontId="13" fillId="0" borderId="45" xfId="0" applyFont="1" applyBorder="1" applyAlignment="1">
      <alignment horizontal="center" vertical="center" textRotation="90" wrapText="1"/>
    </xf>
    <xf numFmtId="0" fontId="13" fillId="0" borderId="5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25" fillId="0" borderId="16" xfId="0" applyFont="1" applyBorder="1"/>
    <xf numFmtId="0" fontId="25" fillId="0" borderId="25" xfId="0" applyFont="1" applyBorder="1"/>
    <xf numFmtId="0" fontId="18" fillId="0" borderId="11" xfId="48" applyFont="1" applyBorder="1" applyAlignment="1">
      <alignment horizontal="left" vertical="center" wrapText="1" indent="3"/>
    </xf>
    <xf numFmtId="0" fontId="18" fillId="0" borderId="15" xfId="48" applyFont="1" applyBorder="1" applyAlignment="1">
      <alignment horizontal="left" vertical="center" wrapText="1" indent="3"/>
    </xf>
    <xf numFmtId="0" fontId="18" fillId="0" borderId="44" xfId="48" applyFont="1" applyBorder="1" applyAlignment="1">
      <alignment horizontal="left" vertical="center" wrapText="1" indent="3"/>
    </xf>
    <xf numFmtId="0" fontId="18" fillId="0" borderId="14" xfId="48" applyFont="1" applyBorder="1" applyAlignment="1">
      <alignment horizontal="left" vertical="center" wrapText="1" indent="3"/>
    </xf>
    <xf numFmtId="0" fontId="23" fillId="0" borderId="0" xfId="48" applyFont="1" applyAlignment="1">
      <alignment horizontal="center" vertical="center"/>
    </xf>
    <xf numFmtId="0" fontId="71" fillId="26" borderId="37" xfId="48" applyFont="1" applyFill="1" applyBorder="1" applyAlignment="1">
      <alignment horizontal="right" vertical="center" wrapText="1"/>
    </xf>
    <xf numFmtId="0" fontId="74" fillId="0" borderId="36" xfId="0" applyFont="1" applyBorder="1" applyAlignment="1">
      <alignment horizontal="right" vertical="center" wrapText="1"/>
    </xf>
    <xf numFmtId="0" fontId="24" fillId="26" borderId="37" xfId="48" applyFont="1" applyFill="1" applyBorder="1" applyAlignment="1">
      <alignment horizontal="right" vertical="center" wrapText="1"/>
    </xf>
    <xf numFmtId="0" fontId="59" fillId="0" borderId="33" xfId="0" applyFont="1" applyBorder="1" applyAlignment="1">
      <alignment horizontal="right" vertical="center" wrapText="1"/>
    </xf>
    <xf numFmtId="0" fontId="24" fillId="24" borderId="37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71" fillId="31" borderId="37" xfId="48" applyFont="1" applyFill="1" applyBorder="1" applyAlignment="1">
      <alignment horizontal="right" vertical="center" wrapText="1"/>
    </xf>
    <xf numFmtId="0" fontId="71" fillId="31" borderId="33" xfId="48" applyFont="1" applyFill="1" applyBorder="1" applyAlignment="1">
      <alignment horizontal="right" vertical="center" wrapText="1"/>
    </xf>
    <xf numFmtId="0" fontId="71" fillId="26" borderId="33" xfId="48" applyFont="1" applyFill="1" applyBorder="1" applyAlignment="1">
      <alignment horizontal="right" vertical="center" wrapText="1"/>
    </xf>
    <xf numFmtId="0" fontId="80" fillId="0" borderId="7" xfId="48" applyFont="1" applyFill="1" applyBorder="1" applyAlignment="1">
      <alignment horizontal="left" vertical="center" wrapText="1"/>
    </xf>
    <xf numFmtId="0" fontId="80" fillId="0" borderId="9" xfId="48" applyFont="1" applyFill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1" fillId="0" borderId="15" xfId="48" applyFont="1" applyBorder="1" applyAlignment="1">
      <alignment horizontal="center" vertical="center" wrapText="1"/>
    </xf>
    <xf numFmtId="0" fontId="21" fillId="0" borderId="44" xfId="48" applyFont="1" applyBorder="1" applyAlignment="1">
      <alignment horizontal="center" vertical="center" wrapText="1"/>
    </xf>
    <xf numFmtId="0" fontId="21" fillId="0" borderId="14" xfId="48" applyFont="1" applyBorder="1" applyAlignment="1">
      <alignment horizontal="center" vertical="center" wrapText="1"/>
    </xf>
    <xf numFmtId="0" fontId="71" fillId="31" borderId="36" xfId="48" applyFont="1" applyFill="1" applyBorder="1" applyAlignment="1">
      <alignment horizontal="right" vertical="center" wrapText="1"/>
    </xf>
    <xf numFmtId="0" fontId="73" fillId="0" borderId="34" xfId="48" applyFont="1" applyBorder="1" applyAlignment="1">
      <alignment horizontal="left" vertical="center" wrapText="1"/>
    </xf>
    <xf numFmtId="0" fontId="25" fillId="0" borderId="17" xfId="0" applyFont="1" applyBorder="1"/>
    <xf numFmtId="0" fontId="13" fillId="0" borderId="5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8" fillId="0" borderId="11" xfId="48" applyFont="1" applyFill="1" applyBorder="1" applyAlignment="1">
      <alignment horizontal="center" vertical="top" wrapText="1"/>
    </xf>
    <xf numFmtId="0" fontId="18" fillId="0" borderId="15" xfId="48" applyFont="1" applyFill="1" applyBorder="1" applyAlignment="1">
      <alignment horizontal="center" vertical="top" wrapText="1"/>
    </xf>
    <xf numFmtId="1" fontId="18" fillId="0" borderId="15" xfId="48" applyNumberFormat="1" applyFont="1" applyFill="1" applyBorder="1" applyAlignment="1">
      <alignment horizontal="center" vertical="top" wrapText="1"/>
    </xf>
  </cellXfs>
  <cellStyles count="52">
    <cellStyle name="20% - Акцент1" xfId="1"/>
    <cellStyle name="20% - Акцент1 2" xfId="2"/>
    <cellStyle name="20% - Акцент2" xfId="3"/>
    <cellStyle name="20% - Акцент2 2" xfId="4"/>
    <cellStyle name="20% - Акцент3" xfId="5"/>
    <cellStyle name="20% - Акцент3 2" xfId="6"/>
    <cellStyle name="20% - Акцент4" xfId="7"/>
    <cellStyle name="20% - Акцент4 2" xfId="8"/>
    <cellStyle name="20% - Акцент5" xfId="9"/>
    <cellStyle name="20% - Акцент5 2" xfId="10"/>
    <cellStyle name="20% - Акцент6" xfId="11"/>
    <cellStyle name="20% - Акцент6 2" xfId="12"/>
    <cellStyle name="40% - Акцент1" xfId="13"/>
    <cellStyle name="40% - Акцент1 2" xfId="14"/>
    <cellStyle name="40% - Акцент2" xfId="15"/>
    <cellStyle name="40% - Акцент2 2" xfId="16"/>
    <cellStyle name="40% - Акцент3" xfId="17"/>
    <cellStyle name="40% - Акцент3 2" xfId="18"/>
    <cellStyle name="40% - Акцент4" xfId="19"/>
    <cellStyle name="40% - Акцент4 2" xfId="20"/>
    <cellStyle name="40% - Акцент5" xfId="21"/>
    <cellStyle name="40% - Акцент5 2" xfId="22"/>
    <cellStyle name="40% - Акцент6" xfId="23"/>
    <cellStyle name="40% - Акцент6 2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Акцент1" xfId="31"/>
    <cellStyle name="Акцент2" xfId="32"/>
    <cellStyle name="Акцент3" xfId="33"/>
    <cellStyle name="Акцент4" xfId="34"/>
    <cellStyle name="Акцент5" xfId="35"/>
    <cellStyle name="Акцент6" xfId="36"/>
    <cellStyle name="Відсотковий 2" xfId="37"/>
    <cellStyle name="Відсотковий 3" xfId="38"/>
    <cellStyle name="Вывод" xfId="39"/>
    <cellStyle name="Вычисление" xfId="40"/>
    <cellStyle name="Гіперпосилання 2" xfId="41"/>
    <cellStyle name="Грошовий 2" xfId="42"/>
    <cellStyle name="Звичайний" xfId="0" builtinId="0"/>
    <cellStyle name="Звичайний 2" xfId="43"/>
    <cellStyle name="Звичайний 3" xfId="44"/>
    <cellStyle name="Итог" xfId="45"/>
    <cellStyle name="Нейтральный" xfId="46"/>
    <cellStyle name="Обычный_b_g_new_spets_07_12_3" xfId="47"/>
    <cellStyle name="Обычный_b_z_05_03v" xfId="48"/>
    <cellStyle name="Плохой" xfId="49"/>
    <cellStyle name="Пояснение" xfId="50"/>
    <cellStyle name="Примечание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L39"/>
  <sheetViews>
    <sheetView view="pageBreakPreview" topLeftCell="A16" zoomScale="90" zoomScaleNormal="75" zoomScaleSheetLayoutView="90" workbookViewId="0">
      <selection activeCell="BB29" sqref="BB29"/>
    </sheetView>
  </sheetViews>
  <sheetFormatPr defaultColWidth="7" defaultRowHeight="13.8" x14ac:dyDescent="0.3"/>
  <cols>
    <col min="1" max="53" width="2.6640625" style="378" customWidth="1"/>
    <col min="54" max="60" width="6.33203125" style="378" customWidth="1"/>
    <col min="61" max="61" width="6" style="378" bestFit="1" customWidth="1"/>
    <col min="62" max="62" width="7" style="378" customWidth="1"/>
    <col min="63" max="16384" width="7" style="378"/>
  </cols>
  <sheetData>
    <row r="1" spans="1:64" s="403" customFormat="1" ht="21" x14ac:dyDescent="0.4">
      <c r="A1" s="402"/>
      <c r="B1" s="820" t="s">
        <v>203</v>
      </c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F1" s="404"/>
      <c r="AP1" s="788" t="s">
        <v>207</v>
      </c>
      <c r="AQ1" s="789"/>
      <c r="AR1" s="788"/>
      <c r="AS1" s="788"/>
      <c r="AT1" s="788"/>
      <c r="AU1" s="788"/>
      <c r="AV1" s="788"/>
      <c r="AW1" s="788"/>
      <c r="AX1" s="790"/>
      <c r="AY1" s="788"/>
      <c r="AZ1" s="791" t="s">
        <v>89</v>
      </c>
      <c r="BA1" s="401"/>
      <c r="BB1" s="401"/>
      <c r="BC1" s="401"/>
      <c r="BD1" s="401"/>
      <c r="BE1" s="401"/>
      <c r="BF1" s="401"/>
      <c r="BG1" s="401"/>
      <c r="BH1" s="401"/>
      <c r="BI1" s="401"/>
    </row>
    <row r="2" spans="1:64" s="403" customFormat="1" ht="20.25" customHeight="1" x14ac:dyDescent="0.4">
      <c r="A2" s="402"/>
      <c r="B2" s="820" t="s">
        <v>90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P2" s="788" t="s">
        <v>115</v>
      </c>
      <c r="AQ2" s="789"/>
      <c r="AR2" s="788"/>
      <c r="AS2" s="788"/>
      <c r="AT2" s="788"/>
      <c r="AU2" s="788"/>
      <c r="AV2" s="788"/>
      <c r="AW2" s="788"/>
      <c r="AX2" s="790"/>
      <c r="AY2" s="788"/>
      <c r="AZ2" s="791" t="s">
        <v>91</v>
      </c>
      <c r="BA2" s="401"/>
      <c r="BB2" s="401"/>
      <c r="BC2" s="401"/>
      <c r="BD2" s="401"/>
      <c r="BE2" s="401"/>
      <c r="BF2" s="401"/>
      <c r="BG2" s="401"/>
      <c r="BH2" s="401"/>
      <c r="BI2" s="401"/>
    </row>
    <row r="3" spans="1:64" s="403" customFormat="1" ht="21" customHeight="1" x14ac:dyDescent="0.4">
      <c r="A3" s="402"/>
      <c r="B3" s="820" t="s">
        <v>204</v>
      </c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P3" s="788" t="s">
        <v>107</v>
      </c>
      <c r="AQ3" s="789"/>
      <c r="AR3" s="788"/>
      <c r="AS3" s="788"/>
      <c r="AT3" s="788"/>
      <c r="AU3" s="788"/>
      <c r="AV3" s="788"/>
      <c r="AW3" s="789"/>
      <c r="AX3" s="790"/>
      <c r="AY3" s="788"/>
      <c r="AZ3" s="791" t="s">
        <v>145</v>
      </c>
      <c r="BA3" s="401"/>
      <c r="BB3" s="401"/>
      <c r="BC3" s="401"/>
      <c r="BD3" s="401"/>
      <c r="BE3" s="401"/>
      <c r="BF3" s="401"/>
      <c r="BG3" s="401"/>
      <c r="BH3" s="401"/>
      <c r="BI3" s="401"/>
      <c r="BJ3" s="614"/>
      <c r="BK3" s="614"/>
    </row>
    <row r="4" spans="1:64" s="403" customFormat="1" ht="20.25" customHeight="1" x14ac:dyDescent="0.4">
      <c r="A4" s="406"/>
      <c r="B4" s="836" t="s">
        <v>118</v>
      </c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P4" s="790"/>
      <c r="AQ4" s="790"/>
      <c r="AR4" s="790"/>
      <c r="AS4" s="790"/>
      <c r="AT4" s="790"/>
      <c r="AU4" s="790"/>
      <c r="AV4" s="790"/>
      <c r="AW4" s="790"/>
      <c r="AX4" s="790"/>
      <c r="AY4" s="789"/>
      <c r="AZ4" s="791" t="s">
        <v>208</v>
      </c>
      <c r="BA4" s="401"/>
      <c r="BB4" s="401"/>
      <c r="BC4" s="401"/>
      <c r="BD4" s="401"/>
      <c r="BE4" s="401"/>
      <c r="BF4" s="401"/>
      <c r="BG4" s="401"/>
      <c r="BH4" s="401"/>
      <c r="BI4" s="401"/>
    </row>
    <row r="5" spans="1:64" s="403" customFormat="1" ht="20.25" customHeight="1" x14ac:dyDescent="0.4">
      <c r="A5" s="402"/>
      <c r="B5" s="836" t="s">
        <v>146</v>
      </c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836"/>
      <c r="T5" s="836"/>
      <c r="U5" s="836"/>
      <c r="V5" s="836"/>
      <c r="W5" s="836"/>
      <c r="X5" s="836"/>
      <c r="Y5" s="836"/>
      <c r="Z5" s="836"/>
      <c r="AA5" s="836"/>
      <c r="AP5" s="788" t="s">
        <v>209</v>
      </c>
      <c r="AQ5" s="789"/>
      <c r="AR5" s="788"/>
      <c r="AS5" s="788"/>
      <c r="AT5" s="788"/>
      <c r="AU5" s="788"/>
      <c r="AV5" s="788"/>
      <c r="AW5" s="788"/>
      <c r="AX5" s="790"/>
      <c r="AY5" s="788"/>
      <c r="AZ5" s="791" t="s">
        <v>92</v>
      </c>
      <c r="BA5" s="401"/>
      <c r="BB5" s="401"/>
      <c r="BC5" s="401"/>
      <c r="BD5" s="401"/>
      <c r="BE5" s="401"/>
      <c r="BF5" s="401"/>
      <c r="BG5" s="401"/>
      <c r="BH5" s="401"/>
      <c r="BI5" s="401"/>
    </row>
    <row r="6" spans="1:64" s="403" customFormat="1" ht="20.25" customHeight="1" x14ac:dyDescent="0.4">
      <c r="A6" s="402"/>
      <c r="B6" s="820" t="s">
        <v>191</v>
      </c>
      <c r="C6" s="820"/>
      <c r="D6" s="820"/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P6" s="789" t="s">
        <v>210</v>
      </c>
      <c r="AQ6" s="789"/>
      <c r="AR6" s="789"/>
      <c r="AS6" s="792"/>
      <c r="AT6" s="792"/>
      <c r="AU6" s="792"/>
      <c r="AV6" s="792"/>
      <c r="AW6" s="789"/>
      <c r="AX6" s="792"/>
      <c r="AY6" s="792"/>
      <c r="AZ6" s="791" t="s">
        <v>211</v>
      </c>
      <c r="BA6" s="401"/>
      <c r="BB6" s="401"/>
      <c r="BC6" s="401"/>
      <c r="BD6" s="401"/>
      <c r="BE6" s="401"/>
      <c r="BF6" s="401"/>
      <c r="BG6" s="401"/>
      <c r="BH6" s="401"/>
      <c r="BI6" s="401"/>
    </row>
    <row r="7" spans="1:64" s="403" customFormat="1" ht="20.25" customHeight="1" x14ac:dyDescent="0.4">
      <c r="A7" s="402"/>
      <c r="B7" s="820" t="s">
        <v>205</v>
      </c>
      <c r="C7" s="820"/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820"/>
      <c r="R7" s="820"/>
      <c r="S7" s="820"/>
      <c r="T7" s="820"/>
      <c r="U7" s="820"/>
      <c r="V7" s="820"/>
      <c r="W7" s="820"/>
      <c r="X7" s="820"/>
      <c r="Y7" s="820"/>
      <c r="Z7" s="820"/>
      <c r="AA7" s="820"/>
      <c r="BB7" s="401"/>
      <c r="BC7" s="401"/>
      <c r="BD7" s="401"/>
      <c r="BE7" s="401"/>
      <c r="BF7" s="401"/>
      <c r="BG7" s="401"/>
      <c r="BH7" s="401"/>
      <c r="BI7" s="401"/>
    </row>
    <row r="8" spans="1:64" s="403" customFormat="1" ht="20.25" customHeight="1" x14ac:dyDescent="0.4">
      <c r="A8" s="402"/>
      <c r="B8" s="820" t="s">
        <v>192</v>
      </c>
      <c r="C8" s="820"/>
      <c r="D8" s="820"/>
      <c r="E8" s="820"/>
      <c r="F8" s="820"/>
      <c r="G8" s="820"/>
      <c r="H8" s="820"/>
      <c r="I8" s="820"/>
      <c r="J8" s="820"/>
      <c r="K8" s="820"/>
      <c r="L8" s="820"/>
      <c r="M8" s="820"/>
      <c r="N8" s="820"/>
      <c r="O8" s="820"/>
      <c r="P8" s="820"/>
      <c r="Q8" s="820"/>
      <c r="R8" s="820"/>
      <c r="S8" s="820"/>
      <c r="T8" s="820"/>
      <c r="U8" s="820"/>
      <c r="V8" s="820"/>
      <c r="W8" s="820"/>
      <c r="X8" s="820"/>
      <c r="Y8" s="820"/>
      <c r="Z8" s="820"/>
      <c r="AA8" s="820"/>
      <c r="AM8" s="405"/>
      <c r="AN8" s="405"/>
      <c r="AO8" s="405"/>
      <c r="BD8" s="405"/>
      <c r="BG8" s="407"/>
      <c r="BH8" s="407"/>
      <c r="BI8" s="407"/>
    </row>
    <row r="9" spans="1:64" s="403" customFormat="1" ht="20.25" customHeight="1" x14ac:dyDescent="0.4">
      <c r="A9" s="402"/>
      <c r="B9" s="820" t="s">
        <v>206</v>
      </c>
      <c r="C9" s="820"/>
      <c r="D9" s="820"/>
      <c r="E9" s="820"/>
      <c r="F9" s="820"/>
      <c r="G9" s="820"/>
      <c r="H9" s="820"/>
      <c r="I9" s="820"/>
      <c r="J9" s="820"/>
      <c r="K9" s="820"/>
      <c r="L9" s="820"/>
      <c r="M9" s="820"/>
      <c r="N9" s="820"/>
      <c r="O9" s="820"/>
      <c r="P9" s="820"/>
      <c r="Q9" s="820"/>
      <c r="R9" s="820"/>
      <c r="S9" s="820"/>
      <c r="T9" s="820"/>
      <c r="U9" s="820"/>
      <c r="V9" s="820"/>
      <c r="W9" s="820"/>
      <c r="X9" s="820"/>
      <c r="Y9" s="820"/>
      <c r="Z9" s="820"/>
      <c r="AA9" s="820"/>
      <c r="AM9" s="405"/>
      <c r="AN9" s="405"/>
      <c r="AO9" s="405"/>
      <c r="BG9" s="407"/>
      <c r="BH9" s="407"/>
      <c r="BI9" s="407"/>
    </row>
    <row r="10" spans="1:64" s="403" customFormat="1" ht="20.25" customHeight="1" x14ac:dyDescent="0.4">
      <c r="A10" s="402"/>
      <c r="B10" s="708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AM10" s="405"/>
      <c r="AN10" s="405"/>
      <c r="AO10" s="405"/>
      <c r="BG10" s="407"/>
      <c r="BH10" s="407"/>
      <c r="BI10" s="407"/>
    </row>
    <row r="11" spans="1:64" s="408" customFormat="1" ht="25.2" customHeight="1" x14ac:dyDescent="0.4">
      <c r="M11" s="840" t="s">
        <v>212</v>
      </c>
      <c r="N11" s="841"/>
      <c r="O11" s="841"/>
      <c r="P11" s="841"/>
      <c r="Q11" s="841"/>
      <c r="R11" s="841"/>
      <c r="S11" s="841"/>
      <c r="T11" s="841"/>
      <c r="U11" s="841"/>
      <c r="V11" s="841"/>
      <c r="W11" s="841"/>
      <c r="X11" s="841"/>
      <c r="Y11" s="841"/>
      <c r="Z11" s="841"/>
      <c r="AA11" s="841"/>
      <c r="AB11" s="841"/>
      <c r="AC11" s="841"/>
      <c r="AD11" s="841"/>
      <c r="AE11" s="841"/>
      <c r="AF11" s="841"/>
      <c r="AG11" s="841"/>
      <c r="AH11" s="841"/>
      <c r="AI11" s="841"/>
      <c r="AJ11" s="841"/>
      <c r="AK11" s="841"/>
      <c r="AL11" s="841"/>
      <c r="AM11" s="841"/>
      <c r="AN11" s="841"/>
      <c r="AO11" s="841"/>
      <c r="AP11" s="841"/>
      <c r="AQ11" s="841"/>
      <c r="AR11" s="841"/>
      <c r="AS11" s="841"/>
      <c r="AT11" s="841"/>
      <c r="AU11" s="841"/>
      <c r="AV11" s="841"/>
      <c r="AW11" s="841"/>
      <c r="AX11" s="841"/>
      <c r="AY11" s="841"/>
      <c r="AZ11" s="841"/>
      <c r="BA11" s="841"/>
      <c r="BB11" s="841"/>
    </row>
    <row r="12" spans="1:64" s="408" customFormat="1" ht="30" customHeight="1" x14ac:dyDescent="0.45">
      <c r="AA12" s="409"/>
      <c r="AB12" s="842" t="s">
        <v>22</v>
      </c>
      <c r="AC12" s="842"/>
      <c r="AD12" s="842"/>
      <c r="AE12" s="842"/>
      <c r="AF12" s="842"/>
      <c r="AG12" s="842"/>
      <c r="AH12" s="842"/>
      <c r="AI12" s="842"/>
      <c r="AJ12" s="842"/>
      <c r="AK12" s="842"/>
      <c r="AL12" s="842"/>
      <c r="AM12" s="842"/>
      <c r="AN12" s="842"/>
      <c r="AO12" s="842"/>
      <c r="AP12" s="842"/>
      <c r="AQ12" s="842"/>
    </row>
    <row r="13" spans="1:64" s="408" customFormat="1" ht="21" x14ac:dyDescent="0.4">
      <c r="M13" s="843" t="s">
        <v>93</v>
      </c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43"/>
      <c r="AG13" s="843"/>
      <c r="AH13" s="843"/>
      <c r="AI13" s="843"/>
      <c r="AJ13" s="843"/>
      <c r="AK13" s="843"/>
      <c r="AL13" s="843"/>
      <c r="AM13" s="843"/>
      <c r="AN13" s="843"/>
      <c r="AO13" s="843"/>
      <c r="AP13" s="843"/>
      <c r="AQ13" s="843"/>
      <c r="AR13" s="843"/>
      <c r="AS13" s="843"/>
      <c r="AT13" s="843"/>
      <c r="AU13" s="843"/>
      <c r="AV13" s="843"/>
      <c r="AW13" s="843"/>
      <c r="AX13" s="843"/>
      <c r="AY13" s="843"/>
      <c r="AZ13" s="843"/>
      <c r="BA13" s="843"/>
      <c r="BB13" s="843"/>
    </row>
    <row r="14" spans="1:64" s="408" customFormat="1" ht="21" x14ac:dyDescent="0.4"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</row>
    <row r="15" spans="1:64" s="408" customFormat="1" ht="21" x14ac:dyDescent="0.4">
      <c r="Q15" s="411" t="s">
        <v>94</v>
      </c>
      <c r="S15" s="411"/>
      <c r="U15" s="411"/>
      <c r="V15" s="411"/>
      <c r="AA15" s="398" t="s">
        <v>87</v>
      </c>
      <c r="AB15" s="411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96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</row>
    <row r="16" spans="1:64" s="408" customFormat="1" ht="21" x14ac:dyDescent="0.4">
      <c r="Q16" s="413" t="s">
        <v>95</v>
      </c>
      <c r="S16" s="411"/>
      <c r="U16" s="411"/>
      <c r="V16" s="411"/>
      <c r="AA16" s="398" t="s">
        <v>88</v>
      </c>
      <c r="AB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</row>
    <row r="17" spans="1:61" s="408" customFormat="1" ht="21" x14ac:dyDescent="0.4">
      <c r="Q17" s="413" t="s">
        <v>98</v>
      </c>
      <c r="S17" s="411"/>
      <c r="U17" s="411"/>
      <c r="V17" s="411"/>
      <c r="AA17" s="398" t="s">
        <v>99</v>
      </c>
      <c r="AB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</row>
    <row r="18" spans="1:61" s="408" customFormat="1" ht="21" x14ac:dyDescent="0.4">
      <c r="Q18" s="411" t="s">
        <v>96</v>
      </c>
      <c r="S18" s="411"/>
      <c r="T18" s="411"/>
      <c r="U18" s="411"/>
      <c r="V18" s="411"/>
      <c r="AA18" s="495" t="s">
        <v>129</v>
      </c>
      <c r="AB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</row>
    <row r="19" spans="1:61" s="408" customFormat="1" ht="21" x14ac:dyDescent="0.4">
      <c r="Q19" s="414"/>
      <c r="R19" s="414"/>
      <c r="S19" s="414"/>
      <c r="T19" s="414"/>
      <c r="U19" s="414"/>
      <c r="V19" s="414"/>
      <c r="W19" s="414"/>
      <c r="X19" s="414"/>
      <c r="AC19" s="414"/>
      <c r="AD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01"/>
      <c r="BB19" s="414"/>
      <c r="BE19" s="414"/>
    </row>
    <row r="20" spans="1:61" s="408" customFormat="1" ht="21" x14ac:dyDescent="0.4">
      <c r="M20" s="843" t="s">
        <v>114</v>
      </c>
      <c r="N20" s="843"/>
      <c r="O20" s="843"/>
      <c r="P20" s="843"/>
      <c r="Q20" s="843"/>
      <c r="R20" s="843"/>
      <c r="S20" s="843"/>
      <c r="T20" s="843"/>
      <c r="U20" s="843"/>
      <c r="V20" s="843"/>
      <c r="W20" s="843"/>
      <c r="X20" s="843"/>
      <c r="Y20" s="843"/>
      <c r="Z20" s="843"/>
      <c r="AA20" s="843"/>
      <c r="AB20" s="843"/>
      <c r="AC20" s="843"/>
      <c r="AD20" s="843"/>
      <c r="AE20" s="843"/>
      <c r="AF20" s="843"/>
      <c r="AG20" s="843"/>
      <c r="AH20" s="843"/>
      <c r="AI20" s="843"/>
      <c r="AJ20" s="843"/>
      <c r="AK20" s="843"/>
      <c r="AL20" s="843"/>
      <c r="AM20" s="843"/>
      <c r="AN20" s="843"/>
      <c r="AO20" s="843"/>
      <c r="AP20" s="843"/>
      <c r="AQ20" s="843"/>
      <c r="AR20" s="843"/>
      <c r="AS20" s="843"/>
      <c r="AT20" s="843"/>
      <c r="AU20" s="843"/>
      <c r="AV20" s="843"/>
      <c r="AW20" s="843"/>
      <c r="AX20" s="843"/>
      <c r="AY20" s="843"/>
      <c r="AZ20" s="843"/>
      <c r="BA20" s="843"/>
      <c r="BB20" s="843"/>
    </row>
    <row r="21" spans="1:61" s="408" customFormat="1" ht="21" x14ac:dyDescent="0.4">
      <c r="A21" s="447" t="s">
        <v>202</v>
      </c>
      <c r="BB21" s="829" t="s">
        <v>23</v>
      </c>
      <c r="BC21" s="829"/>
      <c r="BD21" s="829"/>
      <c r="BE21" s="829"/>
      <c r="BF21" s="829"/>
      <c r="BG21" s="829"/>
      <c r="BH21" s="829"/>
      <c r="BI21" s="829"/>
    </row>
    <row r="22" spans="1:61" s="394" customFormat="1" ht="15.45" customHeight="1" x14ac:dyDescent="0.3">
      <c r="A22" s="837" t="s">
        <v>108</v>
      </c>
      <c r="B22" s="833" t="s">
        <v>24</v>
      </c>
      <c r="C22" s="834"/>
      <c r="D22" s="834"/>
      <c r="E22" s="835"/>
      <c r="F22" s="393"/>
      <c r="G22" s="833" t="s">
        <v>25</v>
      </c>
      <c r="H22" s="834"/>
      <c r="I22" s="835"/>
      <c r="J22" s="393"/>
      <c r="K22" s="833" t="s">
        <v>26</v>
      </c>
      <c r="L22" s="834"/>
      <c r="M22" s="834"/>
      <c r="N22" s="835"/>
      <c r="O22" s="833" t="s">
        <v>27</v>
      </c>
      <c r="P22" s="834"/>
      <c r="Q22" s="834"/>
      <c r="R22" s="835"/>
      <c r="S22" s="393"/>
      <c r="T22" s="833" t="s">
        <v>28</v>
      </c>
      <c r="U22" s="834"/>
      <c r="V22" s="835"/>
      <c r="W22" s="393"/>
      <c r="X22" s="833" t="s">
        <v>29</v>
      </c>
      <c r="Y22" s="834"/>
      <c r="Z22" s="835"/>
      <c r="AA22" s="393"/>
      <c r="AB22" s="833" t="s">
        <v>30</v>
      </c>
      <c r="AC22" s="834"/>
      <c r="AD22" s="834"/>
      <c r="AE22" s="835"/>
      <c r="AF22" s="393"/>
      <c r="AG22" s="833" t="s">
        <v>31</v>
      </c>
      <c r="AH22" s="834"/>
      <c r="AI22" s="835"/>
      <c r="AJ22" s="393"/>
      <c r="AK22" s="833" t="s">
        <v>32</v>
      </c>
      <c r="AL22" s="834"/>
      <c r="AM22" s="834"/>
      <c r="AN22" s="835"/>
      <c r="AO22" s="833" t="s">
        <v>33</v>
      </c>
      <c r="AP22" s="834"/>
      <c r="AQ22" s="834"/>
      <c r="AR22" s="835"/>
      <c r="AS22" s="393"/>
      <c r="AT22" s="833" t="s">
        <v>34</v>
      </c>
      <c r="AU22" s="834"/>
      <c r="AV22" s="835"/>
      <c r="AW22" s="393"/>
      <c r="AX22" s="833" t="s">
        <v>35</v>
      </c>
      <c r="AY22" s="834"/>
      <c r="AZ22" s="834"/>
      <c r="BA22" s="835"/>
      <c r="BB22" s="830" t="s">
        <v>36</v>
      </c>
      <c r="BC22" s="830" t="s">
        <v>37</v>
      </c>
      <c r="BD22" s="830" t="s">
        <v>38</v>
      </c>
      <c r="BE22" s="830" t="s">
        <v>128</v>
      </c>
      <c r="BF22" s="830" t="s">
        <v>39</v>
      </c>
      <c r="BG22" s="830" t="s">
        <v>40</v>
      </c>
      <c r="BH22" s="830" t="s">
        <v>41</v>
      </c>
      <c r="BI22" s="830" t="s">
        <v>1</v>
      </c>
    </row>
    <row r="23" spans="1:61" s="394" customFormat="1" ht="13.95" customHeight="1" x14ac:dyDescent="0.3">
      <c r="A23" s="838"/>
      <c r="B23" s="415"/>
      <c r="C23" s="415"/>
      <c r="D23" s="415"/>
      <c r="E23" s="415"/>
      <c r="F23" s="416">
        <v>29</v>
      </c>
      <c r="G23" s="415"/>
      <c r="H23" s="415"/>
      <c r="I23" s="415"/>
      <c r="J23" s="416">
        <v>27</v>
      </c>
      <c r="K23" s="415"/>
      <c r="L23" s="415"/>
      <c r="M23" s="415"/>
      <c r="N23" s="415"/>
      <c r="O23" s="415"/>
      <c r="P23" s="415"/>
      <c r="Q23" s="415"/>
      <c r="R23" s="415"/>
      <c r="S23" s="416">
        <v>29</v>
      </c>
      <c r="T23" s="415"/>
      <c r="U23" s="415"/>
      <c r="V23" s="415"/>
      <c r="W23" s="416">
        <v>26</v>
      </c>
      <c r="X23" s="415"/>
      <c r="Y23" s="415"/>
      <c r="Z23" s="415"/>
      <c r="AA23" s="416">
        <v>23</v>
      </c>
      <c r="AB23" s="415"/>
      <c r="AC23" s="415"/>
      <c r="AD23" s="415"/>
      <c r="AE23" s="415"/>
      <c r="AF23" s="416">
        <v>30</v>
      </c>
      <c r="AG23" s="415"/>
      <c r="AH23" s="415"/>
      <c r="AI23" s="415"/>
      <c r="AJ23" s="416">
        <v>27</v>
      </c>
      <c r="AK23" s="415"/>
      <c r="AL23" s="415"/>
      <c r="AM23" s="415"/>
      <c r="AN23" s="415"/>
      <c r="AO23" s="415"/>
      <c r="AP23" s="415"/>
      <c r="AQ23" s="415"/>
      <c r="AR23" s="415"/>
      <c r="AS23" s="416">
        <v>29</v>
      </c>
      <c r="AT23" s="417"/>
      <c r="AU23" s="415"/>
      <c r="AV23" s="415"/>
      <c r="AW23" s="416">
        <v>27</v>
      </c>
      <c r="AX23" s="415"/>
      <c r="AY23" s="415"/>
      <c r="AZ23" s="415"/>
      <c r="BA23" s="415"/>
      <c r="BB23" s="831"/>
      <c r="BC23" s="831"/>
      <c r="BD23" s="831"/>
      <c r="BE23" s="831"/>
      <c r="BF23" s="831"/>
      <c r="BG23" s="831"/>
      <c r="BH23" s="831"/>
      <c r="BI23" s="831"/>
    </row>
    <row r="24" spans="1:61" s="394" customFormat="1" ht="13.95" customHeight="1" x14ac:dyDescent="0.3">
      <c r="A24" s="838"/>
      <c r="B24" s="418"/>
      <c r="C24" s="418"/>
      <c r="D24" s="418"/>
      <c r="E24" s="418"/>
      <c r="F24" s="419" t="s">
        <v>42</v>
      </c>
      <c r="G24" s="418"/>
      <c r="H24" s="418"/>
      <c r="I24" s="418"/>
      <c r="J24" s="419" t="s">
        <v>43</v>
      </c>
      <c r="K24" s="418"/>
      <c r="L24" s="418"/>
      <c r="M24" s="418"/>
      <c r="N24" s="418"/>
      <c r="O24" s="418"/>
      <c r="P24" s="418"/>
      <c r="Q24" s="418"/>
      <c r="R24" s="418"/>
      <c r="S24" s="419" t="s">
        <v>44</v>
      </c>
      <c r="T24" s="418"/>
      <c r="U24" s="418"/>
      <c r="V24" s="418"/>
      <c r="W24" s="419" t="s">
        <v>45</v>
      </c>
      <c r="X24" s="418"/>
      <c r="Y24" s="418"/>
      <c r="Z24" s="418"/>
      <c r="AA24" s="419" t="s">
        <v>46</v>
      </c>
      <c r="AB24" s="418"/>
      <c r="AC24" s="418"/>
      <c r="AD24" s="418"/>
      <c r="AE24" s="418"/>
      <c r="AF24" s="419" t="s">
        <v>47</v>
      </c>
      <c r="AG24" s="418"/>
      <c r="AH24" s="418"/>
      <c r="AI24" s="418"/>
      <c r="AJ24" s="419" t="s">
        <v>48</v>
      </c>
      <c r="AK24" s="418"/>
      <c r="AL24" s="418"/>
      <c r="AM24" s="418"/>
      <c r="AN24" s="418"/>
      <c r="AO24" s="418"/>
      <c r="AP24" s="418"/>
      <c r="AQ24" s="418"/>
      <c r="AR24" s="418"/>
      <c r="AS24" s="419" t="s">
        <v>49</v>
      </c>
      <c r="AT24" s="418"/>
      <c r="AU24" s="418"/>
      <c r="AV24" s="418"/>
      <c r="AW24" s="419" t="s">
        <v>50</v>
      </c>
      <c r="AX24" s="418"/>
      <c r="AY24" s="418"/>
      <c r="AZ24" s="418"/>
      <c r="BA24" s="418"/>
      <c r="BB24" s="831"/>
      <c r="BC24" s="831"/>
      <c r="BD24" s="831"/>
      <c r="BE24" s="831"/>
      <c r="BF24" s="831"/>
      <c r="BG24" s="831"/>
      <c r="BH24" s="831"/>
      <c r="BI24" s="831"/>
    </row>
    <row r="25" spans="1:61" s="421" customFormat="1" ht="13.95" customHeight="1" x14ac:dyDescent="0.3">
      <c r="A25" s="838"/>
      <c r="B25" s="420">
        <v>1</v>
      </c>
      <c r="C25" s="420">
        <v>8</v>
      </c>
      <c r="D25" s="420">
        <v>15</v>
      </c>
      <c r="E25" s="420">
        <v>22</v>
      </c>
      <c r="F25" s="416">
        <v>5</v>
      </c>
      <c r="G25" s="420">
        <v>6</v>
      </c>
      <c r="H25" s="420">
        <v>13</v>
      </c>
      <c r="I25" s="420">
        <v>20</v>
      </c>
      <c r="J25" s="416">
        <v>2</v>
      </c>
      <c r="K25" s="420">
        <v>3</v>
      </c>
      <c r="L25" s="420">
        <v>10</v>
      </c>
      <c r="M25" s="420">
        <v>17</v>
      </c>
      <c r="N25" s="420">
        <v>24</v>
      </c>
      <c r="O25" s="420">
        <v>1</v>
      </c>
      <c r="P25" s="420">
        <v>8</v>
      </c>
      <c r="Q25" s="420">
        <v>15</v>
      </c>
      <c r="R25" s="420">
        <v>22</v>
      </c>
      <c r="S25" s="416">
        <v>4</v>
      </c>
      <c r="T25" s="420">
        <v>5</v>
      </c>
      <c r="U25" s="420">
        <v>12</v>
      </c>
      <c r="V25" s="420">
        <v>19</v>
      </c>
      <c r="W25" s="416">
        <v>1</v>
      </c>
      <c r="X25" s="420">
        <v>2</v>
      </c>
      <c r="Y25" s="420">
        <v>9</v>
      </c>
      <c r="Z25" s="420">
        <v>16</v>
      </c>
      <c r="AA25" s="416">
        <v>1</v>
      </c>
      <c r="AB25" s="420">
        <v>2</v>
      </c>
      <c r="AC25" s="420">
        <v>9</v>
      </c>
      <c r="AD25" s="420">
        <v>16</v>
      </c>
      <c r="AE25" s="420">
        <v>23</v>
      </c>
      <c r="AF25" s="416">
        <v>5</v>
      </c>
      <c r="AG25" s="420">
        <v>6</v>
      </c>
      <c r="AH25" s="420">
        <v>13</v>
      </c>
      <c r="AI25" s="420">
        <v>20</v>
      </c>
      <c r="AJ25" s="416">
        <v>3</v>
      </c>
      <c r="AK25" s="420">
        <v>4</v>
      </c>
      <c r="AL25" s="420">
        <v>11</v>
      </c>
      <c r="AM25" s="420">
        <v>18</v>
      </c>
      <c r="AN25" s="420">
        <v>25</v>
      </c>
      <c r="AO25" s="420">
        <v>1</v>
      </c>
      <c r="AP25" s="420">
        <v>8</v>
      </c>
      <c r="AQ25" s="420">
        <v>15</v>
      </c>
      <c r="AR25" s="420">
        <v>22</v>
      </c>
      <c r="AS25" s="416">
        <v>5</v>
      </c>
      <c r="AT25" s="420">
        <v>6</v>
      </c>
      <c r="AU25" s="420">
        <v>13</v>
      </c>
      <c r="AV25" s="420">
        <v>20</v>
      </c>
      <c r="AW25" s="416">
        <v>1</v>
      </c>
      <c r="AX25" s="420">
        <v>2</v>
      </c>
      <c r="AY25" s="420">
        <v>9</v>
      </c>
      <c r="AZ25" s="420">
        <v>16</v>
      </c>
      <c r="BA25" s="420">
        <v>23</v>
      </c>
      <c r="BB25" s="831"/>
      <c r="BC25" s="831"/>
      <c r="BD25" s="831"/>
      <c r="BE25" s="831"/>
      <c r="BF25" s="831"/>
      <c r="BG25" s="831"/>
      <c r="BH25" s="831"/>
      <c r="BI25" s="831"/>
    </row>
    <row r="26" spans="1:61" s="421" customFormat="1" ht="30.45" customHeight="1" x14ac:dyDescent="0.3">
      <c r="A26" s="838"/>
      <c r="B26" s="422">
        <v>7</v>
      </c>
      <c r="C26" s="422">
        <v>14</v>
      </c>
      <c r="D26" s="422">
        <v>21</v>
      </c>
      <c r="E26" s="422">
        <v>29</v>
      </c>
      <c r="F26" s="423" t="s">
        <v>43</v>
      </c>
      <c r="G26" s="422">
        <v>12</v>
      </c>
      <c r="H26" s="422">
        <v>19</v>
      </c>
      <c r="I26" s="422">
        <v>26</v>
      </c>
      <c r="J26" s="423" t="s">
        <v>51</v>
      </c>
      <c r="K26" s="422">
        <v>9</v>
      </c>
      <c r="L26" s="422">
        <v>16</v>
      </c>
      <c r="M26" s="422">
        <v>23</v>
      </c>
      <c r="N26" s="422">
        <v>30</v>
      </c>
      <c r="O26" s="422">
        <v>7</v>
      </c>
      <c r="P26" s="422">
        <v>14</v>
      </c>
      <c r="Q26" s="422">
        <v>21</v>
      </c>
      <c r="R26" s="422">
        <v>28</v>
      </c>
      <c r="S26" s="423" t="s">
        <v>45</v>
      </c>
      <c r="T26" s="422">
        <v>11</v>
      </c>
      <c r="U26" s="422">
        <v>18</v>
      </c>
      <c r="V26" s="422">
        <v>25</v>
      </c>
      <c r="W26" s="423" t="s">
        <v>46</v>
      </c>
      <c r="X26" s="422">
        <v>8</v>
      </c>
      <c r="Y26" s="422">
        <v>15</v>
      </c>
      <c r="Z26" s="422">
        <v>22</v>
      </c>
      <c r="AA26" s="423" t="s">
        <v>47</v>
      </c>
      <c r="AB26" s="422">
        <v>8</v>
      </c>
      <c r="AC26" s="422">
        <v>15</v>
      </c>
      <c r="AD26" s="422">
        <v>22</v>
      </c>
      <c r="AE26" s="422">
        <v>29</v>
      </c>
      <c r="AF26" s="423" t="s">
        <v>48</v>
      </c>
      <c r="AG26" s="422">
        <v>12</v>
      </c>
      <c r="AH26" s="422">
        <v>19</v>
      </c>
      <c r="AI26" s="422">
        <v>26</v>
      </c>
      <c r="AJ26" s="423" t="s">
        <v>52</v>
      </c>
      <c r="AK26" s="422">
        <v>10</v>
      </c>
      <c r="AL26" s="422">
        <v>17</v>
      </c>
      <c r="AM26" s="422">
        <v>24</v>
      </c>
      <c r="AN26" s="422">
        <v>31</v>
      </c>
      <c r="AO26" s="422">
        <v>7</v>
      </c>
      <c r="AP26" s="422">
        <v>14</v>
      </c>
      <c r="AQ26" s="422">
        <v>21</v>
      </c>
      <c r="AR26" s="422">
        <v>28</v>
      </c>
      <c r="AS26" s="423" t="s">
        <v>50</v>
      </c>
      <c r="AT26" s="422">
        <v>12</v>
      </c>
      <c r="AU26" s="422">
        <v>19</v>
      </c>
      <c r="AV26" s="422">
        <v>26</v>
      </c>
      <c r="AW26" s="423" t="s">
        <v>53</v>
      </c>
      <c r="AX26" s="422">
        <v>8</v>
      </c>
      <c r="AY26" s="422">
        <v>15</v>
      </c>
      <c r="AZ26" s="422">
        <v>22</v>
      </c>
      <c r="BA26" s="422">
        <v>31</v>
      </c>
      <c r="BB26" s="831"/>
      <c r="BC26" s="831"/>
      <c r="BD26" s="831"/>
      <c r="BE26" s="831"/>
      <c r="BF26" s="831"/>
      <c r="BG26" s="831"/>
      <c r="BH26" s="831"/>
      <c r="BI26" s="831"/>
    </row>
    <row r="27" spans="1:61" s="421" customFormat="1" ht="18.75" customHeight="1" x14ac:dyDescent="0.3">
      <c r="A27" s="839"/>
      <c r="B27" s="422">
        <v>1</v>
      </c>
      <c r="C27" s="422">
        <v>2</v>
      </c>
      <c r="D27" s="422">
        <v>3</v>
      </c>
      <c r="E27" s="422">
        <v>4</v>
      </c>
      <c r="F27" s="422">
        <v>5</v>
      </c>
      <c r="G27" s="422">
        <v>6</v>
      </c>
      <c r="H27" s="422">
        <v>7</v>
      </c>
      <c r="I27" s="422">
        <v>8</v>
      </c>
      <c r="J27" s="422">
        <v>9</v>
      </c>
      <c r="K27" s="422">
        <v>10</v>
      </c>
      <c r="L27" s="422">
        <v>11</v>
      </c>
      <c r="M27" s="422">
        <v>12</v>
      </c>
      <c r="N27" s="422">
        <v>13</v>
      </c>
      <c r="O27" s="422">
        <v>14</v>
      </c>
      <c r="P27" s="422">
        <v>15</v>
      </c>
      <c r="Q27" s="422">
        <v>16</v>
      </c>
      <c r="R27" s="422">
        <v>17</v>
      </c>
      <c r="S27" s="422">
        <v>18</v>
      </c>
      <c r="T27" s="422">
        <v>19</v>
      </c>
      <c r="U27" s="422">
        <v>20</v>
      </c>
      <c r="V27" s="422">
        <v>21</v>
      </c>
      <c r="W27" s="422">
        <v>22</v>
      </c>
      <c r="X27" s="422">
        <v>23</v>
      </c>
      <c r="Y27" s="422">
        <v>24</v>
      </c>
      <c r="Z27" s="422">
        <v>25</v>
      </c>
      <c r="AA27" s="422">
        <v>26</v>
      </c>
      <c r="AB27" s="422">
        <v>27</v>
      </c>
      <c r="AC27" s="422">
        <v>28</v>
      </c>
      <c r="AD27" s="422">
        <v>29</v>
      </c>
      <c r="AE27" s="422">
        <v>30</v>
      </c>
      <c r="AF27" s="422">
        <v>31</v>
      </c>
      <c r="AG27" s="422">
        <v>32</v>
      </c>
      <c r="AH27" s="422">
        <v>33</v>
      </c>
      <c r="AI27" s="422">
        <v>34</v>
      </c>
      <c r="AJ27" s="422">
        <v>35</v>
      </c>
      <c r="AK27" s="422">
        <v>36</v>
      </c>
      <c r="AL27" s="422">
        <v>37</v>
      </c>
      <c r="AM27" s="422">
        <v>38</v>
      </c>
      <c r="AN27" s="422">
        <v>39</v>
      </c>
      <c r="AO27" s="422">
        <v>40</v>
      </c>
      <c r="AP27" s="422">
        <v>41</v>
      </c>
      <c r="AQ27" s="422">
        <v>42</v>
      </c>
      <c r="AR27" s="422">
        <v>43</v>
      </c>
      <c r="AS27" s="422">
        <v>44</v>
      </c>
      <c r="AT27" s="422">
        <v>45</v>
      </c>
      <c r="AU27" s="422">
        <v>46</v>
      </c>
      <c r="AV27" s="422">
        <v>47</v>
      </c>
      <c r="AW27" s="422">
        <v>48</v>
      </c>
      <c r="AX27" s="422">
        <v>49</v>
      </c>
      <c r="AY27" s="422">
        <v>50</v>
      </c>
      <c r="AZ27" s="422">
        <v>51</v>
      </c>
      <c r="BA27" s="422">
        <v>52</v>
      </c>
      <c r="BB27" s="832"/>
      <c r="BC27" s="832"/>
      <c r="BD27" s="832"/>
      <c r="BE27" s="832"/>
      <c r="BF27" s="832"/>
      <c r="BG27" s="832"/>
      <c r="BH27" s="832"/>
      <c r="BI27" s="832"/>
    </row>
    <row r="28" spans="1:61" s="427" customFormat="1" ht="21" x14ac:dyDescent="0.3">
      <c r="A28" s="424" t="s">
        <v>45</v>
      </c>
      <c r="B28" s="510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493" t="s">
        <v>57</v>
      </c>
      <c r="T28" s="493" t="s">
        <v>57</v>
      </c>
      <c r="U28" s="512"/>
      <c r="V28" s="494" t="s">
        <v>81</v>
      </c>
      <c r="W28" s="494" t="s">
        <v>81</v>
      </c>
      <c r="X28" s="493" t="s">
        <v>57</v>
      </c>
      <c r="Y28" s="805"/>
      <c r="Z28" s="805"/>
      <c r="AA28" s="805"/>
      <c r="AB28" s="805" t="s">
        <v>126</v>
      </c>
      <c r="AC28" s="805"/>
      <c r="AD28" s="805"/>
      <c r="AE28" s="805" t="s">
        <v>126</v>
      </c>
      <c r="AF28" s="805"/>
      <c r="AG28" s="805"/>
      <c r="AH28" s="805" t="s">
        <v>126</v>
      </c>
      <c r="AI28" s="805"/>
      <c r="AJ28" s="805"/>
      <c r="AK28" s="805" t="s">
        <v>126</v>
      </c>
      <c r="AL28" s="805"/>
      <c r="AM28" s="805"/>
      <c r="AN28" s="805" t="s">
        <v>126</v>
      </c>
      <c r="AO28" s="805"/>
      <c r="AP28" s="805"/>
      <c r="AQ28" s="426" t="s">
        <v>81</v>
      </c>
      <c r="AR28" s="426" t="s">
        <v>81</v>
      </c>
      <c r="AS28" s="425" t="s">
        <v>97</v>
      </c>
      <c r="AT28" s="425" t="s">
        <v>97</v>
      </c>
      <c r="AU28" s="425" t="s">
        <v>97</v>
      </c>
      <c r="AV28" s="425" t="s">
        <v>57</v>
      </c>
      <c r="AW28" s="425" t="s">
        <v>57</v>
      </c>
      <c r="AX28" s="425" t="s">
        <v>57</v>
      </c>
      <c r="AY28" s="425" t="s">
        <v>57</v>
      </c>
      <c r="AZ28" s="425" t="s">
        <v>57</v>
      </c>
      <c r="BA28" s="425" t="s">
        <v>57</v>
      </c>
      <c r="BB28" s="425">
        <f>18+16</f>
        <v>34</v>
      </c>
      <c r="BC28" s="425">
        <f>2+2</f>
        <v>4</v>
      </c>
      <c r="BD28" s="425"/>
      <c r="BE28" s="425"/>
      <c r="BF28" s="425">
        <v>2</v>
      </c>
      <c r="BG28" s="425">
        <v>3</v>
      </c>
      <c r="BH28" s="425">
        <v>9</v>
      </c>
      <c r="BI28" s="428">
        <f>SUM(BB28:BH28)</f>
        <v>52</v>
      </c>
    </row>
    <row r="29" spans="1:61" s="448" customFormat="1" ht="21" x14ac:dyDescent="0.3">
      <c r="A29" s="424" t="s">
        <v>46</v>
      </c>
      <c r="B29" s="805" t="s">
        <v>127</v>
      </c>
      <c r="C29" s="805"/>
      <c r="D29" s="805" t="s">
        <v>127</v>
      </c>
      <c r="E29" s="805"/>
      <c r="F29" s="805"/>
      <c r="G29" s="805"/>
      <c r="H29" s="805"/>
      <c r="I29" s="805"/>
      <c r="J29" s="805"/>
      <c r="K29" s="806"/>
      <c r="L29" s="805" t="s">
        <v>126</v>
      </c>
      <c r="M29" s="807"/>
      <c r="N29" s="805" t="s">
        <v>126</v>
      </c>
      <c r="O29" s="807"/>
      <c r="P29" s="807"/>
      <c r="Q29" s="494" t="s">
        <v>81</v>
      </c>
      <c r="R29" s="493" t="s">
        <v>82</v>
      </c>
      <c r="S29" s="821"/>
      <c r="T29" s="822"/>
      <c r="U29" s="822"/>
      <c r="V29" s="822"/>
      <c r="W29" s="822"/>
      <c r="X29" s="822"/>
      <c r="Y29" s="822"/>
      <c r="Z29" s="822"/>
      <c r="AA29" s="822"/>
      <c r="AB29" s="822"/>
      <c r="AC29" s="822"/>
      <c r="AD29" s="822"/>
      <c r="AE29" s="822"/>
      <c r="AF29" s="822"/>
      <c r="AG29" s="822"/>
      <c r="AH29" s="822"/>
      <c r="AI29" s="822"/>
      <c r="AJ29" s="822"/>
      <c r="AK29" s="822"/>
      <c r="AL29" s="822"/>
      <c r="AM29" s="822"/>
      <c r="AN29" s="822"/>
      <c r="AO29" s="822"/>
      <c r="AP29" s="822"/>
      <c r="AQ29" s="822"/>
      <c r="AR29" s="822"/>
      <c r="AS29" s="822"/>
      <c r="AT29" s="822"/>
      <c r="AU29" s="822"/>
      <c r="AV29" s="822"/>
      <c r="AW29" s="822"/>
      <c r="AX29" s="822"/>
      <c r="AY29" s="822"/>
      <c r="AZ29" s="822"/>
      <c r="BA29" s="823"/>
      <c r="BB29" s="425">
        <v>11</v>
      </c>
      <c r="BC29" s="425">
        <v>1</v>
      </c>
      <c r="BD29" s="425">
        <v>1</v>
      </c>
      <c r="BE29" s="425">
        <v>2</v>
      </c>
      <c r="BF29" s="425">
        <v>2</v>
      </c>
      <c r="BG29" s="425"/>
      <c r="BH29" s="425">
        <v>0</v>
      </c>
      <c r="BI29" s="428">
        <f>SUM(BB29:BH29)</f>
        <v>17</v>
      </c>
    </row>
    <row r="30" spans="1:61" s="435" customFormat="1" ht="23.4" x14ac:dyDescent="0.3">
      <c r="A30" s="429" t="s">
        <v>0</v>
      </c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1"/>
      <c r="AB30" s="431"/>
      <c r="AC30" s="431"/>
      <c r="AD30" s="431"/>
      <c r="AE30" s="431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433"/>
      <c r="BB30" s="810">
        <f>SUM(BB28:BB29)</f>
        <v>45</v>
      </c>
      <c r="BC30" s="810">
        <f t="shared" ref="BC30" si="0">SUM(BC28:BC29)</f>
        <v>5</v>
      </c>
      <c r="BD30" s="810">
        <f t="shared" ref="BD30" si="1">SUM(BD28:BD29)</f>
        <v>1</v>
      </c>
      <c r="BE30" s="810">
        <f t="shared" ref="BE30" si="2">SUM(BE28:BE29)</f>
        <v>2</v>
      </c>
      <c r="BF30" s="810">
        <f t="shared" ref="BF30" si="3">SUM(BF28:BF29)</f>
        <v>4</v>
      </c>
      <c r="BG30" s="810">
        <f t="shared" ref="BG30" si="4">SUM(BG28:BG29)</f>
        <v>3</v>
      </c>
      <c r="BH30" s="810">
        <f t="shared" ref="BH30" si="5">SUM(BH28:BH29)</f>
        <v>9</v>
      </c>
      <c r="BI30" s="434">
        <f>SUM(BB30:BH30)</f>
        <v>69</v>
      </c>
    </row>
    <row r="31" spans="1:61" s="435" customFormat="1" ht="21" x14ac:dyDescent="0.3">
      <c r="A31" s="824" t="s">
        <v>220</v>
      </c>
      <c r="B31" s="825"/>
      <c r="C31" s="825"/>
      <c r="D31" s="825"/>
      <c r="E31" s="825"/>
      <c r="F31" s="825"/>
      <c r="G31" s="825"/>
      <c r="H31" s="825"/>
      <c r="I31" s="825"/>
      <c r="J31" s="825"/>
      <c r="K31" s="825"/>
      <c r="L31" s="825"/>
      <c r="M31" s="825"/>
      <c r="N31" s="825"/>
      <c r="O31" s="825"/>
      <c r="P31" s="825"/>
      <c r="Q31" s="825"/>
      <c r="R31" s="825"/>
      <c r="S31" s="825"/>
      <c r="T31" s="825"/>
      <c r="U31" s="825"/>
      <c r="V31" s="825"/>
      <c r="W31" s="825"/>
      <c r="X31" s="825"/>
      <c r="Y31" s="825"/>
      <c r="Z31" s="825"/>
      <c r="AA31" s="825"/>
      <c r="AB31" s="825"/>
      <c r="AC31" s="825"/>
      <c r="AD31" s="825"/>
      <c r="AE31" s="825"/>
      <c r="AF31" s="825"/>
      <c r="AG31" s="825"/>
      <c r="AH31" s="825"/>
      <c r="AI31" s="825"/>
      <c r="AJ31" s="825"/>
      <c r="AK31" s="825"/>
      <c r="AL31" s="825"/>
      <c r="AM31" s="825"/>
      <c r="AN31" s="825"/>
      <c r="AO31" s="825"/>
      <c r="AP31" s="825"/>
      <c r="AQ31" s="825"/>
      <c r="AR31" s="825"/>
      <c r="AS31" s="825"/>
      <c r="AT31" s="825"/>
      <c r="AU31" s="825"/>
      <c r="AV31" s="825"/>
      <c r="AW31" s="825"/>
      <c r="AX31" s="825"/>
      <c r="AY31" s="825"/>
      <c r="AZ31" s="825"/>
      <c r="BA31" s="825"/>
      <c r="BB31" s="825"/>
      <c r="BC31" s="825"/>
      <c r="BD31" s="825"/>
      <c r="BE31" s="825"/>
      <c r="BF31" s="825"/>
      <c r="BG31" s="825"/>
      <c r="BH31" s="825"/>
      <c r="BI31" s="826"/>
    </row>
    <row r="32" spans="1:61" s="427" customFormat="1" ht="21" x14ac:dyDescent="0.3">
      <c r="A32" s="424" t="s">
        <v>45</v>
      </c>
      <c r="B32" s="510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493" t="s">
        <v>57</v>
      </c>
      <c r="T32" s="493" t="s">
        <v>57</v>
      </c>
      <c r="U32" s="512"/>
      <c r="V32" s="494" t="s">
        <v>81</v>
      </c>
      <c r="W32" s="494" t="s">
        <v>81</v>
      </c>
      <c r="X32" s="493" t="s">
        <v>57</v>
      </c>
      <c r="Y32" s="805"/>
      <c r="Z32" s="805"/>
      <c r="AA32" s="805"/>
      <c r="AB32" s="805" t="s">
        <v>126</v>
      </c>
      <c r="AC32" s="805"/>
      <c r="AD32" s="805"/>
      <c r="AE32" s="805" t="s">
        <v>126</v>
      </c>
      <c r="AF32" s="805"/>
      <c r="AG32" s="805"/>
      <c r="AH32" s="805" t="s">
        <v>126</v>
      </c>
      <c r="AI32" s="805"/>
      <c r="AJ32" s="805"/>
      <c r="AK32" s="805" t="s">
        <v>126</v>
      </c>
      <c r="AL32" s="805"/>
      <c r="AM32" s="805"/>
      <c r="AN32" s="805" t="s">
        <v>126</v>
      </c>
      <c r="AO32" s="805"/>
      <c r="AP32" s="805"/>
      <c r="AQ32" s="426" t="s">
        <v>81</v>
      </c>
      <c r="AR32" s="426" t="s">
        <v>81</v>
      </c>
      <c r="AS32" s="425" t="s">
        <v>97</v>
      </c>
      <c r="AT32" s="425" t="s">
        <v>97</v>
      </c>
      <c r="AU32" s="425" t="s">
        <v>97</v>
      </c>
      <c r="AV32" s="425" t="s">
        <v>57</v>
      </c>
      <c r="AW32" s="425" t="s">
        <v>57</v>
      </c>
      <c r="AX32" s="425" t="s">
        <v>57</v>
      </c>
      <c r="AY32" s="425" t="s">
        <v>57</v>
      </c>
      <c r="AZ32" s="425" t="s">
        <v>57</v>
      </c>
      <c r="BA32" s="425" t="s">
        <v>57</v>
      </c>
      <c r="BB32" s="425">
        <f>18+16</f>
        <v>34</v>
      </c>
      <c r="BC32" s="425">
        <f>2+2</f>
        <v>4</v>
      </c>
      <c r="BD32" s="425"/>
      <c r="BE32" s="425"/>
      <c r="BF32" s="425">
        <v>2</v>
      </c>
      <c r="BG32" s="425">
        <v>3</v>
      </c>
      <c r="BH32" s="425">
        <v>9</v>
      </c>
      <c r="BI32" s="808">
        <f>SUM(BB32:BH32)</f>
        <v>52</v>
      </c>
    </row>
    <row r="33" spans="1:62" s="448" customFormat="1" ht="21" x14ac:dyDescent="0.3">
      <c r="A33" s="424" t="s">
        <v>46</v>
      </c>
      <c r="B33" s="805" t="s">
        <v>127</v>
      </c>
      <c r="C33" s="805"/>
      <c r="D33" s="805" t="s">
        <v>127</v>
      </c>
      <c r="E33" s="805"/>
      <c r="F33" s="805"/>
      <c r="G33" s="805"/>
      <c r="H33" s="805"/>
      <c r="I33" s="805"/>
      <c r="J33" s="805"/>
      <c r="K33" s="806"/>
      <c r="L33" s="805" t="s">
        <v>126</v>
      </c>
      <c r="M33" s="814" t="s">
        <v>222</v>
      </c>
      <c r="N33" s="805" t="s">
        <v>126</v>
      </c>
      <c r="O33" s="814" t="s">
        <v>222</v>
      </c>
      <c r="P33" s="807"/>
      <c r="Q33" s="494" t="s">
        <v>81</v>
      </c>
      <c r="R33" s="493" t="s">
        <v>82</v>
      </c>
      <c r="S33" s="821"/>
      <c r="T33" s="822"/>
      <c r="U33" s="822"/>
      <c r="V33" s="822"/>
      <c r="W33" s="822"/>
      <c r="X33" s="822"/>
      <c r="Y33" s="822"/>
      <c r="Z33" s="822"/>
      <c r="AA33" s="822"/>
      <c r="AB33" s="822"/>
      <c r="AC33" s="822"/>
      <c r="AD33" s="822"/>
      <c r="AE33" s="822"/>
      <c r="AF33" s="822"/>
      <c r="AG33" s="822"/>
      <c r="AH33" s="822"/>
      <c r="AI33" s="822"/>
      <c r="AJ33" s="822"/>
      <c r="AK33" s="822"/>
      <c r="AL33" s="822"/>
      <c r="AM33" s="822"/>
      <c r="AN33" s="822"/>
      <c r="AO33" s="822"/>
      <c r="AP33" s="822"/>
      <c r="AQ33" s="822"/>
      <c r="AR33" s="822"/>
      <c r="AS33" s="822"/>
      <c r="AT33" s="822"/>
      <c r="AU33" s="822"/>
      <c r="AV33" s="822"/>
      <c r="AW33" s="822"/>
      <c r="AX33" s="822"/>
      <c r="AY33" s="822"/>
      <c r="AZ33" s="822"/>
      <c r="BA33" s="823"/>
      <c r="BB33" s="425">
        <v>9</v>
      </c>
      <c r="BC33" s="425">
        <v>1</v>
      </c>
      <c r="BD33" s="425">
        <v>1</v>
      </c>
      <c r="BE33" s="425">
        <v>2</v>
      </c>
      <c r="BF33" s="425">
        <v>4</v>
      </c>
      <c r="BG33" s="425"/>
      <c r="BH33" s="425">
        <v>0</v>
      </c>
      <c r="BI33" s="808">
        <f>SUM(BB33:BH33)</f>
        <v>17</v>
      </c>
    </row>
    <row r="34" spans="1:62" s="435" customFormat="1" ht="23.4" x14ac:dyDescent="0.3">
      <c r="A34" s="429" t="s">
        <v>0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1"/>
      <c r="AB34" s="431"/>
      <c r="AC34" s="431"/>
      <c r="AD34" s="431"/>
      <c r="AE34" s="431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3"/>
      <c r="BB34" s="810">
        <f>SUM(BB32:BB33)</f>
        <v>43</v>
      </c>
      <c r="BC34" s="810">
        <f t="shared" ref="BC34:BH34" si="6">SUM(BC32:BC33)</f>
        <v>5</v>
      </c>
      <c r="BD34" s="810">
        <f t="shared" si="6"/>
        <v>1</v>
      </c>
      <c r="BE34" s="810">
        <f t="shared" si="6"/>
        <v>2</v>
      </c>
      <c r="BF34" s="810">
        <f t="shared" si="6"/>
        <v>6</v>
      </c>
      <c r="BG34" s="810">
        <f t="shared" si="6"/>
        <v>3</v>
      </c>
      <c r="BH34" s="810">
        <f t="shared" si="6"/>
        <v>9</v>
      </c>
      <c r="BI34" s="809">
        <f>SUM(BB34:BH34)</f>
        <v>69</v>
      </c>
    </row>
    <row r="35" spans="1:62" s="436" customFormat="1" x14ac:dyDescent="0.3"/>
    <row r="36" spans="1:62" s="437" customFormat="1" ht="24.45" customHeight="1" x14ac:dyDescent="0.3">
      <c r="A36" s="452" t="s">
        <v>54</v>
      </c>
      <c r="B36" s="380"/>
      <c r="C36" s="380"/>
      <c r="D36" s="380"/>
      <c r="E36" s="453"/>
      <c r="F36" s="827" t="s">
        <v>36</v>
      </c>
      <c r="G36" s="827"/>
      <c r="H36" s="827"/>
      <c r="I36" s="827"/>
      <c r="J36" s="827"/>
      <c r="K36" s="396"/>
      <c r="L36" s="397" t="s">
        <v>81</v>
      </c>
      <c r="M36" s="827" t="s">
        <v>55</v>
      </c>
      <c r="N36" s="827"/>
      <c r="O36" s="827"/>
      <c r="P36" s="827"/>
      <c r="Q36" s="827"/>
      <c r="R36" s="395" t="s">
        <v>80</v>
      </c>
      <c r="S36" s="828" t="s">
        <v>109</v>
      </c>
      <c r="T36" s="827"/>
      <c r="U36" s="827"/>
      <c r="V36" s="827"/>
      <c r="W36" s="827"/>
      <c r="X36" s="395" t="s">
        <v>56</v>
      </c>
      <c r="Y36" s="827" t="s">
        <v>170</v>
      </c>
      <c r="Z36" s="827"/>
      <c r="AA36" s="827"/>
      <c r="AB36" s="827"/>
      <c r="AC36" s="827"/>
      <c r="AD36" s="827"/>
      <c r="AE36" s="811" t="s">
        <v>221</v>
      </c>
      <c r="AF36" s="817" t="s">
        <v>223</v>
      </c>
      <c r="AG36" s="818"/>
      <c r="AH36" s="818"/>
      <c r="AI36" s="818"/>
      <c r="AJ36" s="818"/>
      <c r="AK36" s="818"/>
      <c r="AL36" s="818"/>
      <c r="AM36" s="818"/>
      <c r="AN36" s="395" t="s">
        <v>43</v>
      </c>
      <c r="AO36" s="827" t="s">
        <v>58</v>
      </c>
      <c r="AP36" s="827"/>
      <c r="AQ36" s="827"/>
      <c r="AR36" s="827"/>
      <c r="AS36" s="827"/>
      <c r="AT36" s="827"/>
      <c r="AU36" s="395" t="s">
        <v>82</v>
      </c>
      <c r="AV36" s="819" t="s">
        <v>83</v>
      </c>
      <c r="AW36" s="819"/>
      <c r="AX36" s="819"/>
      <c r="AY36" s="819"/>
      <c r="AZ36" s="819"/>
      <c r="BA36" s="395" t="s">
        <v>57</v>
      </c>
      <c r="BB36" s="815" t="s">
        <v>41</v>
      </c>
      <c r="BC36" s="816"/>
      <c r="BF36" s="439"/>
      <c r="BG36" s="438"/>
      <c r="BJ36" s="440"/>
    </row>
    <row r="37" spans="1:62" s="441" customFormat="1" ht="23.7" customHeight="1" x14ac:dyDescent="0.3">
      <c r="A37" s="381"/>
      <c r="B37" s="381"/>
      <c r="C37" s="381"/>
      <c r="D37" s="381"/>
      <c r="E37" s="396"/>
      <c r="F37" s="827"/>
      <c r="G37" s="827"/>
      <c r="H37" s="827"/>
      <c r="I37" s="827"/>
      <c r="J37" s="827"/>
      <c r="K37" s="396"/>
      <c r="L37" s="396"/>
      <c r="M37" s="827"/>
      <c r="N37" s="827"/>
      <c r="O37" s="827"/>
      <c r="P37" s="827"/>
      <c r="Q37" s="827"/>
      <c r="R37" s="395" t="s">
        <v>59</v>
      </c>
      <c r="S37" s="828"/>
      <c r="T37" s="827"/>
      <c r="U37" s="827"/>
      <c r="V37" s="827"/>
      <c r="W37" s="827"/>
      <c r="X37" s="395" t="s">
        <v>59</v>
      </c>
      <c r="Y37" s="827"/>
      <c r="Z37" s="827"/>
      <c r="AA37" s="827"/>
      <c r="AB37" s="827"/>
      <c r="AC37" s="827"/>
      <c r="AD37" s="827"/>
      <c r="AE37" s="395" t="s">
        <v>59</v>
      </c>
      <c r="AF37" s="817"/>
      <c r="AG37" s="818"/>
      <c r="AH37" s="818"/>
      <c r="AI37" s="818"/>
      <c r="AJ37" s="818"/>
      <c r="AK37" s="818"/>
      <c r="AL37" s="818"/>
      <c r="AM37" s="818"/>
      <c r="AN37" s="454"/>
      <c r="AO37" s="827"/>
      <c r="AP37" s="827"/>
      <c r="AQ37" s="827"/>
      <c r="AR37" s="827"/>
      <c r="AS37" s="827"/>
      <c r="AT37" s="827"/>
      <c r="AU37" s="812"/>
      <c r="AV37" s="819"/>
      <c r="AW37" s="819"/>
      <c r="AX37" s="819"/>
      <c r="AY37" s="819"/>
      <c r="AZ37" s="819"/>
      <c r="BF37" s="439"/>
      <c r="BG37" s="438"/>
      <c r="BJ37" s="440"/>
    </row>
    <row r="38" spans="1:62" ht="12.75" customHeight="1" x14ac:dyDescent="0.3">
      <c r="A38" s="445"/>
      <c r="B38" s="445"/>
      <c r="C38" s="445"/>
      <c r="D38" s="445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6"/>
      <c r="AE38" s="454"/>
      <c r="AF38" s="813"/>
      <c r="AG38" s="813"/>
      <c r="AH38" s="813"/>
      <c r="AI38" s="813"/>
      <c r="AJ38" s="813"/>
      <c r="AK38" s="813"/>
      <c r="AL38" s="813"/>
      <c r="AM38" s="813"/>
      <c r="AN38" s="446"/>
      <c r="AO38" s="454"/>
      <c r="AP38" s="454"/>
      <c r="AQ38" s="454"/>
      <c r="AR38" s="454"/>
      <c r="AS38" s="454"/>
      <c r="AT38" s="454"/>
      <c r="AU38" s="444"/>
      <c r="AV38" s="444"/>
      <c r="AW38" s="444"/>
      <c r="AX38" s="444"/>
      <c r="AY38" s="444"/>
      <c r="AZ38" s="444"/>
      <c r="BA38" s="446"/>
      <c r="BB38" s="444"/>
      <c r="BC38" s="444"/>
      <c r="BD38" s="379"/>
      <c r="BE38" s="379"/>
      <c r="BF38" s="379"/>
      <c r="BG38" s="379"/>
    </row>
    <row r="39" spans="1:62" s="382" customFormat="1" ht="12.75" customHeight="1" x14ac:dyDescent="0.3"/>
  </sheetData>
  <mergeCells count="46">
    <mergeCell ref="A22:A27"/>
    <mergeCell ref="M11:BB11"/>
    <mergeCell ref="AB12:AQ12"/>
    <mergeCell ref="M13:BB13"/>
    <mergeCell ref="M20:BB20"/>
    <mergeCell ref="AX22:BA22"/>
    <mergeCell ref="BB22:BB27"/>
    <mergeCell ref="O22:R22"/>
    <mergeCell ref="T22:V22"/>
    <mergeCell ref="X22:Z22"/>
    <mergeCell ref="B22:E22"/>
    <mergeCell ref="G22:I22"/>
    <mergeCell ref="K22:N22"/>
    <mergeCell ref="BI22:BI27"/>
    <mergeCell ref="AB22:AE22"/>
    <mergeCell ref="AG22:AI22"/>
    <mergeCell ref="AK22:AN22"/>
    <mergeCell ref="B1:AA1"/>
    <mergeCell ref="B2:AA2"/>
    <mergeCell ref="B3:AA3"/>
    <mergeCell ref="B4:AA4"/>
    <mergeCell ref="B5:AA5"/>
    <mergeCell ref="B6:AA6"/>
    <mergeCell ref="AO22:AR22"/>
    <mergeCell ref="AT22:AV22"/>
    <mergeCell ref="BD22:BD27"/>
    <mergeCell ref="BE22:BE27"/>
    <mergeCell ref="BF22:BF27"/>
    <mergeCell ref="BG22:BG27"/>
    <mergeCell ref="BH22:BH27"/>
    <mergeCell ref="BB36:BC36"/>
    <mergeCell ref="AF36:AM37"/>
    <mergeCell ref="AV36:AZ37"/>
    <mergeCell ref="B7:AA7"/>
    <mergeCell ref="B8:AA8"/>
    <mergeCell ref="B9:AA9"/>
    <mergeCell ref="S29:BA29"/>
    <mergeCell ref="S33:BA33"/>
    <mergeCell ref="A31:BI31"/>
    <mergeCell ref="F36:J37"/>
    <mergeCell ref="M36:Q37"/>
    <mergeCell ref="Y36:AD37"/>
    <mergeCell ref="S36:W37"/>
    <mergeCell ref="AO36:AT37"/>
    <mergeCell ref="BB21:BI21"/>
    <mergeCell ref="BC22:BC27"/>
  </mergeCells>
  <phoneticPr fontId="22" type="noConversion"/>
  <printOptions horizontalCentered="1"/>
  <pageMargins left="0.39370078740157483" right="0.39370078740157483" top="0.78740157480314965" bottom="0.39370078740157483" header="0.51181102362204722" footer="0.31496062992125984"/>
  <pageSetup paperSize="9" scale="65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20"/>
  <sheetViews>
    <sheetView workbookViewId="0">
      <selection activeCell="B127" sqref="B127"/>
    </sheetView>
  </sheetViews>
  <sheetFormatPr defaultColWidth="9.109375" defaultRowHeight="13.8" x14ac:dyDescent="0.3"/>
  <cols>
    <col min="1" max="1" width="12" style="2" customWidth="1"/>
    <col min="2" max="2" width="52.6640625" style="1" customWidth="1"/>
    <col min="3" max="5" width="5.6640625" style="2" customWidth="1"/>
    <col min="6" max="6" width="6.44140625" style="2" customWidth="1"/>
    <col min="7" max="7" width="5.6640625" style="2" customWidth="1"/>
    <col min="8" max="8" width="7" style="1" customWidth="1"/>
    <col min="9" max="9" width="6.6640625" style="1" customWidth="1"/>
    <col min="10" max="10" width="5.6640625" style="1" customWidth="1"/>
    <col min="11" max="11" width="6.33203125" style="1" customWidth="1"/>
    <col min="12" max="19" width="6.6640625" style="1" customWidth="1"/>
    <col min="20" max="20" width="10.6640625" style="1" bestFit="1" customWidth="1"/>
    <col min="21" max="25" width="9.33203125" style="1" bestFit="1" customWidth="1"/>
    <col min="26" max="16384" width="9.109375" style="1"/>
  </cols>
  <sheetData>
    <row r="1" spans="1:19" ht="18" x14ac:dyDescent="0.3">
      <c r="A1" s="844"/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  <c r="S1" s="844"/>
    </row>
    <row r="2" spans="1:19" ht="14.4" thickBot="1" x14ac:dyDescent="0.35"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25.5" customHeight="1" thickBot="1" x14ac:dyDescent="0.35">
      <c r="A3" s="845"/>
      <c r="B3" s="849"/>
      <c r="C3" s="853"/>
      <c r="D3" s="854"/>
      <c r="E3" s="854"/>
      <c r="F3" s="859"/>
      <c r="G3" s="860"/>
      <c r="H3" s="860"/>
      <c r="I3" s="860"/>
      <c r="J3" s="860"/>
      <c r="K3" s="860"/>
      <c r="L3" s="861"/>
      <c r="M3" s="862"/>
      <c r="N3" s="862"/>
      <c r="O3" s="862"/>
      <c r="P3" s="862"/>
      <c r="Q3" s="862"/>
      <c r="R3" s="862"/>
      <c r="S3" s="863"/>
    </row>
    <row r="4" spans="1:19" ht="29.25" customHeight="1" thickBot="1" x14ac:dyDescent="0.35">
      <c r="A4" s="846"/>
      <c r="B4" s="850"/>
      <c r="C4" s="855"/>
      <c r="D4" s="856"/>
      <c r="E4" s="856"/>
      <c r="F4" s="845"/>
      <c r="G4" s="849"/>
      <c r="H4" s="864"/>
      <c r="I4" s="860"/>
      <c r="J4" s="860"/>
      <c r="K4" s="860"/>
      <c r="L4" s="845"/>
      <c r="M4" s="849"/>
      <c r="N4" s="845"/>
      <c r="O4" s="849"/>
      <c r="P4" s="845"/>
      <c r="Q4" s="849"/>
      <c r="R4" s="845"/>
      <c r="S4" s="849"/>
    </row>
    <row r="5" spans="1:19" ht="64.95" customHeight="1" x14ac:dyDescent="0.3">
      <c r="A5" s="846"/>
      <c r="B5" s="850"/>
      <c r="C5" s="857"/>
      <c r="D5" s="858"/>
      <c r="E5" s="858"/>
      <c r="F5" s="865"/>
      <c r="G5" s="868"/>
      <c r="H5" s="871"/>
      <c r="I5" s="872"/>
      <c r="J5" s="872"/>
      <c r="K5" s="873"/>
      <c r="L5" s="3"/>
      <c r="M5" s="4"/>
      <c r="N5" s="3"/>
      <c r="O5" s="4"/>
      <c r="P5" s="3"/>
      <c r="Q5" s="4"/>
      <c r="R5" s="3"/>
      <c r="S5" s="4"/>
    </row>
    <row r="6" spans="1:19" ht="40.950000000000003" customHeight="1" x14ac:dyDescent="0.3">
      <c r="A6" s="847"/>
      <c r="B6" s="851"/>
      <c r="C6" s="866"/>
      <c r="D6" s="887"/>
      <c r="E6" s="869"/>
      <c r="F6" s="866"/>
      <c r="G6" s="869"/>
      <c r="H6" s="866"/>
      <c r="I6" s="879"/>
      <c r="J6" s="879"/>
      <c r="K6" s="874"/>
      <c r="L6" s="876"/>
      <c r="M6" s="877"/>
      <c r="N6" s="877"/>
      <c r="O6" s="877"/>
      <c r="P6" s="877"/>
      <c r="Q6" s="877"/>
      <c r="R6" s="877"/>
      <c r="S6" s="878"/>
    </row>
    <row r="7" spans="1:19" ht="68.7" customHeight="1" thickBot="1" x14ac:dyDescent="0.35">
      <c r="A7" s="848"/>
      <c r="B7" s="852"/>
      <c r="C7" s="886"/>
      <c r="D7" s="888"/>
      <c r="E7" s="889"/>
      <c r="F7" s="867"/>
      <c r="G7" s="870"/>
      <c r="H7" s="890"/>
      <c r="I7" s="880"/>
      <c r="J7" s="880"/>
      <c r="K7" s="875"/>
      <c r="L7" s="124"/>
      <c r="M7" s="125"/>
      <c r="N7" s="124"/>
      <c r="O7" s="125"/>
      <c r="P7" s="124"/>
      <c r="Q7" s="125"/>
      <c r="R7" s="124"/>
      <c r="S7" s="125"/>
    </row>
    <row r="8" spans="1:19" ht="60" hidden="1" customHeight="1" x14ac:dyDescent="0.3">
      <c r="A8" s="5"/>
      <c r="B8" s="6"/>
      <c r="C8" s="7"/>
      <c r="D8" s="8"/>
      <c r="E8" s="9"/>
      <c r="F8" s="7"/>
      <c r="G8" s="9"/>
      <c r="H8" s="7"/>
      <c r="I8" s="10"/>
      <c r="J8" s="10"/>
      <c r="K8" s="9"/>
      <c r="L8" s="11"/>
      <c r="M8" s="11"/>
      <c r="N8" s="11"/>
      <c r="O8" s="11"/>
      <c r="P8" s="11"/>
      <c r="Q8" s="11"/>
      <c r="R8" s="11"/>
      <c r="S8" s="11"/>
    </row>
    <row r="9" spans="1:19" s="2" customFormat="1" ht="14.4" thickBot="1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4" customFormat="1" ht="18" customHeight="1" x14ac:dyDescent="0.3">
      <c r="A10" s="126"/>
      <c r="B10" s="13"/>
      <c r="C10" s="13"/>
    </row>
    <row r="11" spans="1:19" s="16" customFormat="1" ht="18" customHeight="1" thickBot="1" x14ac:dyDescent="0.35">
      <c r="A11" s="883"/>
      <c r="B11" s="883"/>
      <c r="C11" s="883"/>
      <c r="D11" s="883"/>
      <c r="E11" s="883"/>
      <c r="F11" s="883"/>
      <c r="G11" s="883"/>
      <c r="H11" s="883"/>
      <c r="I11" s="15"/>
      <c r="J11" s="15"/>
    </row>
    <row r="12" spans="1:19" s="16" customFormat="1" ht="18" customHeight="1" thickBot="1" x14ac:dyDescent="0.35">
      <c r="A12" s="159"/>
      <c r="B12" s="159"/>
      <c r="C12" s="159"/>
      <c r="D12" s="159"/>
      <c r="E12" s="159"/>
      <c r="F12" s="159"/>
      <c r="G12" s="159"/>
      <c r="H12" s="159"/>
      <c r="I12" s="160"/>
      <c r="J12" s="160"/>
      <c r="K12" s="161"/>
      <c r="L12" s="161"/>
      <c r="M12" s="161"/>
      <c r="N12" s="161"/>
      <c r="O12" s="161"/>
      <c r="P12" s="161"/>
      <c r="Q12" s="161"/>
      <c r="R12" s="161"/>
      <c r="S12" s="158"/>
    </row>
    <row r="13" spans="1:19" s="32" customFormat="1" ht="18" customHeight="1" x14ac:dyDescent="0.3">
      <c r="A13" s="310"/>
      <c r="B13" s="140"/>
      <c r="C13" s="337"/>
      <c r="D13" s="293"/>
      <c r="E13" s="293"/>
      <c r="F13" s="337"/>
      <c r="G13" s="337"/>
      <c r="H13" s="294"/>
      <c r="I13" s="338"/>
      <c r="J13" s="338"/>
      <c r="K13" s="339"/>
      <c r="L13" s="340"/>
      <c r="M13" s="341"/>
      <c r="N13" s="341"/>
      <c r="O13" s="341"/>
      <c r="P13" s="341"/>
      <c r="Q13" s="341"/>
      <c r="R13" s="341"/>
      <c r="S13" s="342"/>
    </row>
    <row r="14" spans="1:19" s="16" customFormat="1" ht="18" customHeight="1" x14ac:dyDescent="0.3">
      <c r="A14" s="156"/>
      <c r="B14" s="137"/>
      <c r="C14" s="130"/>
      <c r="D14" s="151"/>
      <c r="E14" s="151"/>
      <c r="F14" s="296"/>
      <c r="G14" s="295"/>
      <c r="H14" s="152"/>
      <c r="I14" s="132"/>
      <c r="J14" s="132"/>
      <c r="K14" s="153"/>
      <c r="L14" s="131"/>
      <c r="M14" s="132"/>
      <c r="N14" s="132"/>
      <c r="O14" s="133"/>
      <c r="P14" s="133"/>
      <c r="Q14" s="133"/>
      <c r="R14" s="133"/>
      <c r="S14" s="134"/>
    </row>
    <row r="15" spans="1:19" s="16" customFormat="1" ht="18" customHeight="1" x14ac:dyDescent="0.3">
      <c r="A15" s="156"/>
      <c r="B15" s="137"/>
      <c r="C15" s="157"/>
      <c r="D15" s="151"/>
      <c r="E15" s="151"/>
      <c r="F15" s="296"/>
      <c r="G15" s="295"/>
      <c r="H15" s="152"/>
      <c r="I15" s="132"/>
      <c r="J15" s="132"/>
      <c r="K15" s="153"/>
      <c r="L15" s="131"/>
      <c r="M15" s="132"/>
      <c r="N15" s="132"/>
      <c r="O15" s="133"/>
      <c r="P15" s="133"/>
      <c r="Q15" s="133"/>
      <c r="R15" s="133"/>
      <c r="S15" s="134"/>
    </row>
    <row r="16" spans="1:19" s="32" customFormat="1" ht="18" customHeight="1" x14ac:dyDescent="0.3">
      <c r="A16" s="310"/>
      <c r="B16" s="140"/>
      <c r="C16" s="140"/>
      <c r="D16" s="311"/>
      <c r="E16" s="311"/>
      <c r="F16" s="138"/>
      <c r="G16" s="139"/>
      <c r="H16" s="336"/>
      <c r="I16" s="43"/>
      <c r="J16" s="43"/>
      <c r="K16" s="316"/>
      <c r="L16" s="55"/>
      <c r="M16" s="43"/>
      <c r="N16" s="43"/>
      <c r="O16" s="317"/>
      <c r="P16" s="317"/>
      <c r="Q16" s="317"/>
      <c r="R16" s="317"/>
      <c r="S16" s="318"/>
    </row>
    <row r="17" spans="1:19" s="16" customFormat="1" ht="18" customHeight="1" x14ac:dyDescent="0.3">
      <c r="A17" s="123"/>
      <c r="B17" s="137"/>
      <c r="C17" s="17"/>
      <c r="D17" s="18"/>
      <c r="E17" s="18"/>
      <c r="F17" s="292"/>
      <c r="G17" s="252"/>
      <c r="H17" s="21"/>
      <c r="I17" s="22"/>
      <c r="J17" s="22"/>
      <c r="K17" s="100"/>
      <c r="L17" s="105"/>
      <c r="M17" s="22"/>
      <c r="N17" s="22"/>
      <c r="O17" s="24"/>
      <c r="P17" s="24"/>
      <c r="Q17" s="24"/>
      <c r="R17" s="24"/>
      <c r="S17" s="106"/>
    </row>
    <row r="18" spans="1:19" s="16" customFormat="1" ht="18" customHeight="1" x14ac:dyDescent="0.3">
      <c r="A18" s="123"/>
      <c r="B18" s="137"/>
      <c r="C18" s="17"/>
      <c r="D18" s="18"/>
      <c r="E18" s="18"/>
      <c r="F18" s="292"/>
      <c r="G18" s="252"/>
      <c r="H18" s="21"/>
      <c r="I18" s="22"/>
      <c r="J18" s="22"/>
      <c r="K18" s="100"/>
      <c r="L18" s="105"/>
      <c r="M18" s="22"/>
      <c r="N18" s="22"/>
      <c r="O18" s="24"/>
      <c r="P18" s="24"/>
      <c r="Q18" s="24"/>
      <c r="R18" s="24"/>
      <c r="S18" s="106"/>
    </row>
    <row r="19" spans="1:19" s="16" customFormat="1" ht="18" customHeight="1" x14ac:dyDescent="0.3">
      <c r="A19" s="123"/>
      <c r="B19" s="137"/>
      <c r="C19" s="17"/>
      <c r="D19" s="18"/>
      <c r="E19" s="18"/>
      <c r="F19" s="292"/>
      <c r="G19" s="252"/>
      <c r="H19" s="21"/>
      <c r="I19" s="22"/>
      <c r="J19" s="22"/>
      <c r="K19" s="100"/>
      <c r="L19" s="105"/>
      <c r="M19" s="22"/>
      <c r="N19" s="22"/>
      <c r="O19" s="24"/>
      <c r="P19" s="24"/>
      <c r="Q19" s="24"/>
      <c r="R19" s="24"/>
      <c r="S19" s="106"/>
    </row>
    <row r="20" spans="1:19" s="16" customFormat="1" ht="18" customHeight="1" x14ac:dyDescent="0.3">
      <c r="A20" s="172"/>
      <c r="B20" s="140"/>
      <c r="C20" s="141"/>
      <c r="D20" s="142"/>
      <c r="E20" s="142"/>
      <c r="F20" s="25"/>
      <c r="G20" s="25"/>
      <c r="H20" s="145"/>
      <c r="I20" s="146"/>
      <c r="J20" s="146"/>
      <c r="K20" s="147"/>
      <c r="L20" s="297"/>
      <c r="M20" s="146"/>
      <c r="N20" s="146"/>
      <c r="O20" s="174"/>
      <c r="P20" s="174"/>
      <c r="Q20" s="174"/>
      <c r="R20" s="174"/>
      <c r="S20" s="175"/>
    </row>
    <row r="21" spans="1:19" s="16" customFormat="1" ht="18" customHeight="1" thickBot="1" x14ac:dyDescent="0.35">
      <c r="A21" s="196"/>
      <c r="B21" s="197"/>
      <c r="C21" s="198"/>
      <c r="D21" s="199"/>
      <c r="E21" s="199"/>
      <c r="F21" s="200"/>
      <c r="G21" s="201"/>
      <c r="H21" s="202"/>
      <c r="I21" s="203"/>
      <c r="J21" s="203"/>
      <c r="K21" s="202"/>
      <c r="L21" s="203"/>
      <c r="M21" s="203"/>
      <c r="N21" s="203"/>
      <c r="O21" s="204"/>
      <c r="P21" s="204"/>
      <c r="Q21" s="204"/>
      <c r="R21" s="204"/>
      <c r="S21" s="205"/>
    </row>
    <row r="22" spans="1:19" s="16" customFormat="1" ht="18" customHeight="1" thickBot="1" x14ac:dyDescent="0.35">
      <c r="A22" s="159"/>
      <c r="B22" s="159"/>
      <c r="C22" s="163"/>
      <c r="D22" s="164"/>
      <c r="E22" s="164"/>
      <c r="F22" s="165"/>
      <c r="G22" s="165"/>
      <c r="H22" s="166"/>
      <c r="I22" s="167"/>
      <c r="J22" s="167"/>
      <c r="K22" s="168"/>
      <c r="L22" s="169"/>
      <c r="M22" s="167"/>
      <c r="N22" s="167"/>
      <c r="O22" s="170"/>
      <c r="P22" s="170"/>
      <c r="Q22" s="170"/>
      <c r="R22" s="170"/>
      <c r="S22" s="171"/>
    </row>
    <row r="23" spans="1:19" s="32" customFormat="1" ht="18" customHeight="1" thickBot="1" x14ac:dyDescent="0.35">
      <c r="A23" s="319"/>
      <c r="B23" s="140"/>
      <c r="C23" s="140"/>
      <c r="D23" s="311"/>
      <c r="E23" s="311"/>
      <c r="F23" s="135"/>
      <c r="G23" s="136"/>
      <c r="H23" s="322"/>
      <c r="I23" s="323"/>
      <c r="J23" s="323"/>
      <c r="K23" s="324"/>
      <c r="L23" s="325"/>
      <c r="M23" s="323"/>
      <c r="N23" s="323"/>
      <c r="O23" s="326"/>
      <c r="P23" s="326"/>
      <c r="Q23" s="326"/>
      <c r="R23" s="326"/>
      <c r="S23" s="327"/>
    </row>
    <row r="24" spans="1:19" s="32" customFormat="1" ht="18" customHeight="1" thickBot="1" x14ac:dyDescent="0.35">
      <c r="A24" s="310"/>
      <c r="B24" s="140"/>
      <c r="C24" s="140"/>
      <c r="D24" s="311"/>
      <c r="E24" s="311"/>
      <c r="F24" s="135"/>
      <c r="G24" s="135"/>
      <c r="H24" s="336"/>
      <c r="I24" s="43"/>
      <c r="J24" s="43"/>
      <c r="K24" s="316"/>
      <c r="L24" s="55"/>
      <c r="M24" s="43"/>
      <c r="N24" s="43"/>
      <c r="O24" s="317"/>
      <c r="P24" s="317"/>
      <c r="Q24" s="317"/>
      <c r="R24" s="317"/>
      <c r="S24" s="318"/>
    </row>
    <row r="25" spans="1:19" s="32" customFormat="1" ht="18" customHeight="1" thickBot="1" x14ac:dyDescent="0.35">
      <c r="A25" s="310"/>
      <c r="B25" s="140"/>
      <c r="C25" s="140"/>
      <c r="D25" s="311"/>
      <c r="E25" s="311"/>
      <c r="F25" s="135"/>
      <c r="G25" s="135"/>
      <c r="H25" s="336"/>
      <c r="I25" s="43"/>
      <c r="J25" s="43"/>
      <c r="K25" s="316"/>
      <c r="L25" s="55"/>
      <c r="M25" s="43"/>
      <c r="N25" s="43"/>
      <c r="O25" s="317"/>
      <c r="P25" s="317"/>
      <c r="Q25" s="317"/>
      <c r="R25" s="317"/>
      <c r="S25" s="318"/>
    </row>
    <row r="26" spans="1:19" s="16" customFormat="1" ht="18" customHeight="1" thickBot="1" x14ac:dyDescent="0.35">
      <c r="A26" s="176"/>
      <c r="B26" s="177"/>
      <c r="C26" s="178"/>
      <c r="D26" s="179"/>
      <c r="E26" s="179"/>
      <c r="F26" s="180"/>
      <c r="G26" s="191"/>
      <c r="H26" s="181"/>
      <c r="I26" s="182"/>
      <c r="J26" s="182"/>
      <c r="K26" s="181"/>
      <c r="L26" s="182"/>
      <c r="M26" s="182"/>
      <c r="N26" s="182"/>
      <c r="O26" s="183"/>
      <c r="P26" s="183"/>
      <c r="Q26" s="183"/>
      <c r="R26" s="183"/>
      <c r="S26" s="184"/>
    </row>
    <row r="27" spans="1:19" s="32" customFormat="1" ht="18" customHeight="1" x14ac:dyDescent="0.3">
      <c r="A27" s="329"/>
      <c r="B27" s="140"/>
      <c r="C27" s="330"/>
      <c r="D27" s="331"/>
      <c r="E27" s="331"/>
      <c r="F27" s="332"/>
      <c r="G27" s="291"/>
      <c r="H27" s="291"/>
      <c r="I27" s="333"/>
      <c r="J27" s="333"/>
      <c r="K27" s="291"/>
      <c r="L27" s="333"/>
      <c r="M27" s="333"/>
      <c r="N27" s="333"/>
      <c r="O27" s="334"/>
      <c r="P27" s="334"/>
      <c r="Q27" s="334"/>
      <c r="R27" s="334"/>
      <c r="S27" s="335"/>
    </row>
    <row r="28" spans="1:19" s="16" customFormat="1" ht="18" customHeight="1" x14ac:dyDescent="0.3">
      <c r="A28" s="285"/>
      <c r="B28" s="137"/>
      <c r="C28" s="150"/>
      <c r="D28" s="151"/>
      <c r="E28" s="151"/>
      <c r="F28" s="296"/>
      <c r="G28" s="253"/>
      <c r="H28" s="286"/>
      <c r="I28" s="287"/>
      <c r="J28" s="287"/>
      <c r="K28" s="288"/>
      <c r="L28" s="287"/>
      <c r="M28" s="287"/>
      <c r="N28" s="287"/>
      <c r="O28" s="289"/>
      <c r="P28" s="289"/>
      <c r="Q28" s="289"/>
      <c r="R28" s="289"/>
      <c r="S28" s="290"/>
    </row>
    <row r="29" spans="1:19" s="16" customFormat="1" ht="18" customHeight="1" x14ac:dyDescent="0.3">
      <c r="A29" s="260"/>
      <c r="B29" s="137"/>
      <c r="C29" s="17"/>
      <c r="D29" s="18"/>
      <c r="E29" s="18"/>
      <c r="F29" s="298"/>
      <c r="G29" s="252"/>
      <c r="H29" s="264"/>
      <c r="I29" s="265"/>
      <c r="J29" s="265"/>
      <c r="K29" s="266"/>
      <c r="L29" s="265"/>
      <c r="M29" s="265"/>
      <c r="N29" s="265"/>
      <c r="O29" s="267"/>
      <c r="P29" s="267"/>
      <c r="Q29" s="267"/>
      <c r="R29" s="267"/>
      <c r="S29" s="268"/>
    </row>
    <row r="30" spans="1:19" s="16" customFormat="1" ht="18" customHeight="1" x14ac:dyDescent="0.3">
      <c r="A30" s="123"/>
      <c r="B30" s="137"/>
      <c r="C30" s="18"/>
      <c r="D30" s="18"/>
      <c r="E30" s="18"/>
      <c r="F30" s="298"/>
      <c r="G30" s="251"/>
      <c r="H30" s="25"/>
      <c r="I30" s="22"/>
      <c r="J30" s="22"/>
      <c r="K30" s="23"/>
      <c r="L30" s="22"/>
      <c r="M30" s="22"/>
      <c r="N30" s="22"/>
      <c r="O30" s="24"/>
      <c r="P30" s="24"/>
      <c r="Q30" s="24"/>
      <c r="R30" s="24"/>
      <c r="S30" s="106"/>
    </row>
    <row r="31" spans="1:19" s="32" customFormat="1" ht="18" customHeight="1" x14ac:dyDescent="0.3">
      <c r="A31" s="319"/>
      <c r="B31" s="140"/>
      <c r="C31" s="311"/>
      <c r="D31" s="311"/>
      <c r="E31" s="311"/>
      <c r="F31" s="138"/>
      <c r="G31" s="139"/>
      <c r="H31" s="322"/>
      <c r="I31" s="323"/>
      <c r="J31" s="323"/>
      <c r="K31" s="324"/>
      <c r="L31" s="325"/>
      <c r="M31" s="323"/>
      <c r="N31" s="323"/>
      <c r="O31" s="326"/>
      <c r="P31" s="326"/>
      <c r="Q31" s="326"/>
      <c r="R31" s="326"/>
      <c r="S31" s="327"/>
    </row>
    <row r="32" spans="1:19" s="32" customFormat="1" ht="18" customHeight="1" x14ac:dyDescent="0.3">
      <c r="A32" s="319"/>
      <c r="B32" s="140"/>
      <c r="C32" s="311"/>
      <c r="D32" s="311"/>
      <c r="E32" s="311"/>
      <c r="F32" s="320"/>
      <c r="G32" s="321"/>
      <c r="H32" s="322"/>
      <c r="I32" s="323"/>
      <c r="J32" s="323"/>
      <c r="K32" s="324"/>
      <c r="L32" s="325"/>
      <c r="M32" s="323"/>
      <c r="N32" s="323"/>
      <c r="O32" s="326"/>
      <c r="P32" s="326"/>
      <c r="Q32" s="326"/>
      <c r="R32" s="326"/>
      <c r="S32" s="327"/>
    </row>
    <row r="33" spans="1:19" s="32" customFormat="1" ht="18" customHeight="1" x14ac:dyDescent="0.3">
      <c r="A33" s="319"/>
      <c r="B33" s="140"/>
      <c r="C33" s="328"/>
      <c r="D33" s="311"/>
      <c r="E33" s="312"/>
      <c r="F33" s="320"/>
      <c r="G33" s="321"/>
      <c r="H33" s="322"/>
      <c r="I33" s="323"/>
      <c r="J33" s="323"/>
      <c r="K33" s="324"/>
      <c r="L33" s="325"/>
      <c r="M33" s="323"/>
      <c r="N33" s="323"/>
      <c r="O33" s="326"/>
      <c r="P33" s="326"/>
      <c r="Q33" s="326"/>
      <c r="R33" s="326"/>
      <c r="S33" s="327"/>
    </row>
    <row r="34" spans="1:19" s="16" customFormat="1" ht="18" customHeight="1" x14ac:dyDescent="0.3">
      <c r="A34" s="156"/>
      <c r="B34" s="137"/>
      <c r="C34" s="141"/>
      <c r="D34" s="18"/>
      <c r="E34" s="142"/>
      <c r="F34" s="299"/>
      <c r="G34" s="254"/>
      <c r="H34" s="152"/>
      <c r="I34" s="132"/>
      <c r="J34" s="132"/>
      <c r="K34" s="153"/>
      <c r="L34" s="131"/>
      <c r="M34" s="132"/>
      <c r="N34" s="132"/>
      <c r="O34" s="133"/>
      <c r="P34" s="133"/>
      <c r="Q34" s="133"/>
      <c r="R34" s="133"/>
      <c r="S34" s="134"/>
    </row>
    <row r="35" spans="1:19" s="16" customFormat="1" ht="18" customHeight="1" x14ac:dyDescent="0.3">
      <c r="A35" s="156"/>
      <c r="B35" s="137"/>
      <c r="C35" s="18"/>
      <c r="D35" s="18"/>
      <c r="E35" s="142"/>
      <c r="F35" s="299"/>
      <c r="G35" s="254"/>
      <c r="H35" s="152"/>
      <c r="I35" s="132"/>
      <c r="J35" s="132"/>
      <c r="K35" s="153"/>
      <c r="L35" s="131"/>
      <c r="M35" s="132"/>
      <c r="N35" s="132"/>
      <c r="O35" s="133"/>
      <c r="P35" s="133"/>
      <c r="Q35" s="133"/>
      <c r="R35" s="133"/>
      <c r="S35" s="134"/>
    </row>
    <row r="36" spans="1:19" s="16" customFormat="1" ht="18" customHeight="1" x14ac:dyDescent="0.3">
      <c r="A36" s="156"/>
      <c r="B36" s="137"/>
      <c r="C36" s="18"/>
      <c r="D36" s="208"/>
      <c r="E36" s="236"/>
      <c r="F36" s="299"/>
      <c r="G36" s="299"/>
      <c r="H36" s="152"/>
      <c r="I36" s="132"/>
      <c r="J36" s="132"/>
      <c r="K36" s="153"/>
      <c r="L36" s="131"/>
      <c r="M36" s="132"/>
      <c r="N36" s="132"/>
      <c r="O36" s="133"/>
      <c r="P36" s="133"/>
      <c r="Q36" s="133"/>
      <c r="R36" s="133"/>
      <c r="S36" s="134"/>
    </row>
    <row r="37" spans="1:19" s="32" customFormat="1" ht="18" customHeight="1" x14ac:dyDescent="0.3">
      <c r="A37" s="319"/>
      <c r="B37" s="140"/>
      <c r="C37" s="311"/>
      <c r="D37" s="312"/>
      <c r="E37" s="312"/>
      <c r="F37" s="320"/>
      <c r="G37" s="321"/>
      <c r="H37" s="322"/>
      <c r="I37" s="323"/>
      <c r="J37" s="323"/>
      <c r="K37" s="324"/>
      <c r="L37" s="325"/>
      <c r="M37" s="323"/>
      <c r="N37" s="323"/>
      <c r="O37" s="326"/>
      <c r="P37" s="326"/>
      <c r="Q37" s="326"/>
      <c r="R37" s="326"/>
      <c r="S37" s="327"/>
    </row>
    <row r="38" spans="1:19" s="16" customFormat="1" ht="18" customHeight="1" x14ac:dyDescent="0.3">
      <c r="A38" s="156"/>
      <c r="B38" s="137"/>
      <c r="C38" s="18"/>
      <c r="D38" s="142"/>
      <c r="E38" s="142"/>
      <c r="F38" s="299"/>
      <c r="G38" s="254"/>
      <c r="H38" s="152"/>
      <c r="I38" s="132"/>
      <c r="J38" s="132"/>
      <c r="K38" s="153"/>
      <c r="L38" s="131"/>
      <c r="M38" s="132"/>
      <c r="N38" s="132"/>
      <c r="O38" s="133"/>
      <c r="P38" s="133"/>
      <c r="Q38" s="133"/>
      <c r="R38" s="133"/>
      <c r="S38" s="134"/>
    </row>
    <row r="39" spans="1:19" s="16" customFormat="1" ht="18" customHeight="1" thickBot="1" x14ac:dyDescent="0.35">
      <c r="A39" s="123"/>
      <c r="B39" s="137"/>
      <c r="C39" s="18"/>
      <c r="D39" s="142"/>
      <c r="E39" s="142"/>
      <c r="F39" s="299"/>
      <c r="G39" s="254"/>
      <c r="H39" s="152"/>
      <c r="I39" s="22"/>
      <c r="J39" s="22"/>
      <c r="K39" s="100"/>
      <c r="L39" s="105"/>
      <c r="M39" s="22"/>
      <c r="N39" s="22"/>
      <c r="O39" s="24"/>
      <c r="P39" s="24"/>
      <c r="Q39" s="24"/>
      <c r="R39" s="24"/>
      <c r="S39" s="106"/>
    </row>
    <row r="40" spans="1:19" s="16" customFormat="1" ht="18" customHeight="1" x14ac:dyDescent="0.3">
      <c r="A40" s="123"/>
      <c r="B40" s="137"/>
      <c r="C40" s="18"/>
      <c r="D40" s="142"/>
      <c r="E40" s="142"/>
      <c r="F40" s="300"/>
      <c r="G40" s="300"/>
      <c r="H40" s="145"/>
      <c r="I40" s="146"/>
      <c r="J40" s="22"/>
      <c r="K40" s="100"/>
      <c r="L40" s="105"/>
      <c r="M40" s="22"/>
      <c r="N40" s="22"/>
      <c r="O40" s="24"/>
      <c r="P40" s="24"/>
      <c r="Q40" s="24"/>
      <c r="R40" s="24"/>
      <c r="S40" s="106"/>
    </row>
    <row r="41" spans="1:19" s="16" customFormat="1" ht="18" customHeight="1" thickBot="1" x14ac:dyDescent="0.35">
      <c r="A41" s="172"/>
      <c r="B41" s="137"/>
      <c r="C41" s="142"/>
      <c r="D41" s="154"/>
      <c r="E41" s="154"/>
      <c r="F41" s="301"/>
      <c r="G41" s="301"/>
      <c r="H41" s="162"/>
      <c r="I41" s="155"/>
      <c r="J41" s="146"/>
      <c r="K41" s="147"/>
      <c r="L41" s="173"/>
      <c r="M41" s="146"/>
      <c r="N41" s="146"/>
      <c r="O41" s="174"/>
      <c r="P41" s="174"/>
      <c r="Q41" s="174"/>
      <c r="R41" s="174"/>
      <c r="S41" s="175"/>
    </row>
    <row r="42" spans="1:19" s="32" customFormat="1" ht="18" customHeight="1" thickBot="1" x14ac:dyDescent="0.35">
      <c r="A42" s="310"/>
      <c r="B42" s="140"/>
      <c r="C42" s="311"/>
      <c r="D42" s="312"/>
      <c r="E42" s="312"/>
      <c r="F42" s="313"/>
      <c r="G42" s="313"/>
      <c r="H42" s="314"/>
      <c r="I42" s="315"/>
      <c r="J42" s="43"/>
      <c r="K42" s="316"/>
      <c r="L42" s="55"/>
      <c r="M42" s="43"/>
      <c r="N42" s="43"/>
      <c r="O42" s="317"/>
      <c r="P42" s="317"/>
      <c r="Q42" s="317"/>
      <c r="R42" s="317"/>
      <c r="S42" s="318"/>
    </row>
    <row r="43" spans="1:19" s="32" customFormat="1" ht="18" customHeight="1" thickBot="1" x14ac:dyDescent="0.35">
      <c r="A43" s="310"/>
      <c r="B43" s="140"/>
      <c r="C43" s="311"/>
      <c r="D43" s="312"/>
      <c r="E43" s="312"/>
      <c r="F43" s="313"/>
      <c r="G43" s="313"/>
      <c r="H43" s="314"/>
      <c r="I43" s="315"/>
      <c r="J43" s="43"/>
      <c r="K43" s="316"/>
      <c r="L43" s="55"/>
      <c r="M43" s="43"/>
      <c r="N43" s="43"/>
      <c r="O43" s="317"/>
      <c r="P43" s="317"/>
      <c r="Q43" s="317"/>
      <c r="R43" s="317"/>
      <c r="S43" s="318"/>
    </row>
    <row r="44" spans="1:19" s="16" customFormat="1" ht="18" customHeight="1" thickBot="1" x14ac:dyDescent="0.35">
      <c r="A44" s="123"/>
      <c r="B44" s="137"/>
      <c r="C44" s="18"/>
      <c r="D44" s="142"/>
      <c r="E44" s="142"/>
      <c r="F44" s="300"/>
      <c r="G44" s="300"/>
      <c r="H44" s="145"/>
      <c r="I44" s="146"/>
      <c r="J44" s="22"/>
      <c r="K44" s="100"/>
      <c r="L44" s="105"/>
      <c r="M44" s="22"/>
      <c r="N44" s="22"/>
      <c r="O44" s="24"/>
      <c r="P44" s="24"/>
      <c r="Q44" s="24"/>
      <c r="R44" s="24"/>
      <c r="S44" s="106"/>
    </row>
    <row r="45" spans="1:19" s="16" customFormat="1" ht="18" customHeight="1" thickBot="1" x14ac:dyDescent="0.35">
      <c r="A45" s="123"/>
      <c r="B45" s="137"/>
      <c r="C45" s="18"/>
      <c r="D45" s="142"/>
      <c r="E45" s="142"/>
      <c r="F45" s="300"/>
      <c r="G45" s="300"/>
      <c r="H45" s="145"/>
      <c r="I45" s="146"/>
      <c r="J45" s="22"/>
      <c r="K45" s="100"/>
      <c r="L45" s="105"/>
      <c r="M45" s="22"/>
      <c r="N45" s="22"/>
      <c r="O45" s="24"/>
      <c r="P45" s="24"/>
      <c r="Q45" s="24"/>
      <c r="R45" s="24"/>
      <c r="S45" s="106"/>
    </row>
    <row r="46" spans="1:19" s="16" customFormat="1" ht="18" customHeight="1" thickBot="1" x14ac:dyDescent="0.35">
      <c r="A46" s="123"/>
      <c r="B46" s="137"/>
      <c r="C46" s="18"/>
      <c r="D46" s="142"/>
      <c r="E46" s="142"/>
      <c r="F46" s="300"/>
      <c r="G46" s="300"/>
      <c r="H46" s="145"/>
      <c r="I46" s="146"/>
      <c r="J46" s="22"/>
      <c r="K46" s="100"/>
      <c r="L46" s="105"/>
      <c r="M46" s="22"/>
      <c r="N46" s="22"/>
      <c r="O46" s="24"/>
      <c r="P46" s="24"/>
      <c r="Q46" s="24"/>
      <c r="R46" s="24"/>
      <c r="S46" s="106"/>
    </row>
    <row r="47" spans="1:19" s="32" customFormat="1" ht="18" customHeight="1" thickBot="1" x14ac:dyDescent="0.35">
      <c r="A47" s="310"/>
      <c r="B47" s="140"/>
      <c r="C47" s="311"/>
      <c r="D47" s="312"/>
      <c r="E47" s="312"/>
      <c r="F47" s="313"/>
      <c r="G47" s="313"/>
      <c r="H47" s="314"/>
      <c r="I47" s="315"/>
      <c r="J47" s="43"/>
      <c r="K47" s="316"/>
      <c r="L47" s="55"/>
      <c r="M47" s="43"/>
      <c r="N47" s="43"/>
      <c r="O47" s="317"/>
      <c r="P47" s="317"/>
      <c r="Q47" s="317"/>
      <c r="R47" s="317"/>
      <c r="S47" s="318"/>
    </row>
    <row r="48" spans="1:19" s="16" customFormat="1" ht="18" customHeight="1" thickBot="1" x14ac:dyDescent="0.35">
      <c r="A48" s="123"/>
      <c r="B48" s="137"/>
      <c r="C48" s="18"/>
      <c r="D48" s="142"/>
      <c r="E48" s="142"/>
      <c r="F48" s="300"/>
      <c r="G48" s="300"/>
      <c r="H48" s="145"/>
      <c r="I48" s="146"/>
      <c r="J48" s="22"/>
      <c r="K48" s="100"/>
      <c r="L48" s="105"/>
      <c r="M48" s="22"/>
      <c r="N48" s="22"/>
      <c r="O48" s="24"/>
      <c r="P48" s="24"/>
      <c r="Q48" s="24"/>
      <c r="R48" s="24"/>
      <c r="S48" s="106"/>
    </row>
    <row r="49" spans="1:19" s="16" customFormat="1" ht="18" customHeight="1" thickBot="1" x14ac:dyDescent="0.35">
      <c r="A49" s="123"/>
      <c r="B49" s="137"/>
      <c r="C49" s="18"/>
      <c r="D49" s="142"/>
      <c r="E49" s="142"/>
      <c r="F49" s="300"/>
      <c r="G49" s="300"/>
      <c r="H49" s="145"/>
      <c r="I49" s="146"/>
      <c r="J49" s="22"/>
      <c r="K49" s="100"/>
      <c r="L49" s="105"/>
      <c r="M49" s="22"/>
      <c r="N49" s="22"/>
      <c r="O49" s="24"/>
      <c r="P49" s="24"/>
      <c r="Q49" s="24"/>
      <c r="R49" s="24"/>
      <c r="S49" s="106"/>
    </row>
    <row r="50" spans="1:19" s="16" customFormat="1" ht="18" customHeight="1" thickBot="1" x14ac:dyDescent="0.35">
      <c r="A50" s="123"/>
      <c r="B50" s="137"/>
      <c r="C50" s="18"/>
      <c r="D50" s="142"/>
      <c r="E50" s="142"/>
      <c r="F50" s="300"/>
      <c r="G50" s="300"/>
      <c r="H50" s="145"/>
      <c r="I50" s="146"/>
      <c r="J50" s="22"/>
      <c r="K50" s="100"/>
      <c r="L50" s="105"/>
      <c r="M50" s="22"/>
      <c r="N50" s="22"/>
      <c r="O50" s="24"/>
      <c r="P50" s="24"/>
      <c r="Q50" s="24"/>
      <c r="R50" s="24"/>
      <c r="S50" s="106"/>
    </row>
    <row r="51" spans="1:19" s="16" customFormat="1" ht="18" customHeight="1" thickBot="1" x14ac:dyDescent="0.35">
      <c r="A51" s="123"/>
      <c r="B51" s="137"/>
      <c r="C51" s="18"/>
      <c r="D51" s="142"/>
      <c r="E51" s="142"/>
      <c r="F51" s="300"/>
      <c r="G51" s="300"/>
      <c r="H51" s="145"/>
      <c r="I51" s="146"/>
      <c r="J51" s="22"/>
      <c r="K51" s="100"/>
      <c r="L51" s="105"/>
      <c r="M51" s="22"/>
      <c r="N51" s="22"/>
      <c r="O51" s="24"/>
      <c r="P51" s="24"/>
      <c r="Q51" s="24"/>
      <c r="R51" s="24"/>
      <c r="S51" s="106"/>
    </row>
    <row r="52" spans="1:19" s="16" customFormat="1" ht="18" customHeight="1" thickBot="1" x14ac:dyDescent="0.35">
      <c r="A52" s="123"/>
      <c r="B52" s="140"/>
      <c r="C52" s="18"/>
      <c r="D52" s="142"/>
      <c r="E52" s="142"/>
      <c r="F52" s="302"/>
      <c r="G52" s="302"/>
      <c r="H52" s="145"/>
      <c r="I52" s="146"/>
      <c r="J52" s="22"/>
      <c r="K52" s="100"/>
      <c r="L52" s="105"/>
      <c r="M52" s="22"/>
      <c r="N52" s="22"/>
      <c r="O52" s="24"/>
      <c r="P52" s="24"/>
      <c r="Q52" s="24"/>
      <c r="R52" s="24"/>
      <c r="S52" s="106"/>
    </row>
    <row r="53" spans="1:19" s="16" customFormat="1" ht="18" customHeight="1" thickBot="1" x14ac:dyDescent="0.35">
      <c r="A53" s="176"/>
      <c r="B53" s="195"/>
      <c r="C53" s="179"/>
      <c r="D53" s="186"/>
      <c r="E53" s="186"/>
      <c r="F53" s="187"/>
      <c r="G53" s="187"/>
      <c r="H53" s="188"/>
      <c r="I53" s="182"/>
      <c r="J53" s="182"/>
      <c r="K53" s="189"/>
      <c r="L53" s="190"/>
      <c r="M53" s="182"/>
      <c r="N53" s="182"/>
      <c r="O53" s="183"/>
      <c r="P53" s="183"/>
      <c r="Q53" s="183"/>
      <c r="R53" s="183"/>
      <c r="S53" s="184"/>
    </row>
    <row r="54" spans="1:19" s="32" customFormat="1" ht="18" customHeight="1" thickBot="1" x14ac:dyDescent="0.35">
      <c r="A54" s="192"/>
      <c r="B54" s="69"/>
      <c r="C54" s="70"/>
      <c r="D54" s="70"/>
      <c r="E54" s="70"/>
      <c r="F54" s="71"/>
      <c r="G54" s="72"/>
      <c r="H54" s="73"/>
      <c r="I54" s="70"/>
      <c r="J54" s="70"/>
      <c r="K54" s="193"/>
      <c r="L54" s="71"/>
      <c r="M54" s="194"/>
      <c r="N54" s="194"/>
      <c r="O54" s="194"/>
      <c r="P54" s="194"/>
      <c r="Q54" s="194"/>
      <c r="R54" s="194"/>
      <c r="S54" s="72"/>
    </row>
    <row r="55" spans="1:19" s="34" customFormat="1" ht="18" customHeight="1" x14ac:dyDescent="0.3">
      <c r="A55" s="33"/>
      <c r="B55" s="33"/>
      <c r="C55" s="33"/>
      <c r="F55" s="35"/>
      <c r="G55" s="35"/>
      <c r="H55" s="35"/>
      <c r="I55" s="35"/>
      <c r="J55" s="35"/>
      <c r="K55" s="35"/>
      <c r="L55" s="35"/>
      <c r="M55" s="35"/>
      <c r="N55" s="35"/>
    </row>
    <row r="56" spans="1:19" s="34" customFormat="1" ht="18" customHeight="1" thickBot="1" x14ac:dyDescent="0.35">
      <c r="A56" s="884"/>
      <c r="B56" s="885"/>
      <c r="C56" s="885"/>
      <c r="D56" s="885"/>
      <c r="E56" s="885"/>
      <c r="F56" s="885"/>
      <c r="G56" s="885"/>
      <c r="H56" s="885"/>
      <c r="I56" s="35"/>
      <c r="J56" s="35"/>
      <c r="K56" s="35"/>
      <c r="L56" s="35"/>
      <c r="M56" s="35"/>
      <c r="N56" s="35"/>
    </row>
    <row r="57" spans="1:19" s="34" customFormat="1" ht="18" customHeight="1" x14ac:dyDescent="0.3">
      <c r="A57" s="148"/>
      <c r="B57" s="303"/>
      <c r="C57" s="142"/>
      <c r="D57" s="206"/>
      <c r="E57" s="206"/>
      <c r="F57" s="207"/>
      <c r="G57" s="207"/>
      <c r="H57" s="207"/>
      <c r="I57" s="102"/>
      <c r="J57" s="102"/>
      <c r="K57" s="20"/>
      <c r="L57" s="101"/>
      <c r="M57" s="102"/>
      <c r="N57" s="102"/>
      <c r="O57" s="103"/>
      <c r="P57" s="103"/>
      <c r="Q57" s="103"/>
      <c r="R57" s="103"/>
      <c r="S57" s="104"/>
    </row>
    <row r="58" spans="1:19" s="34" customFormat="1" ht="18" customHeight="1" x14ac:dyDescent="0.3">
      <c r="A58" s="148"/>
      <c r="B58" s="304"/>
      <c r="C58" s="142"/>
      <c r="D58" s="208"/>
      <c r="E58" s="208"/>
      <c r="F58" s="23"/>
      <c r="G58" s="23"/>
      <c r="H58" s="23"/>
      <c r="I58" s="22"/>
      <c r="J58" s="22"/>
      <c r="K58" s="26"/>
      <c r="L58" s="131"/>
      <c r="M58" s="132"/>
      <c r="N58" s="132"/>
      <c r="O58" s="133"/>
      <c r="P58" s="133"/>
      <c r="Q58" s="133"/>
      <c r="R58" s="133"/>
      <c r="S58" s="134"/>
    </row>
    <row r="59" spans="1:19" s="34" customFormat="1" ht="18" customHeight="1" x14ac:dyDescent="0.3">
      <c r="A59" s="148"/>
      <c r="B59" s="209"/>
      <c r="C59" s="142"/>
      <c r="D59" s="208"/>
      <c r="E59" s="208"/>
      <c r="F59" s="23"/>
      <c r="G59" s="23"/>
      <c r="H59" s="23"/>
      <c r="I59" s="22"/>
      <c r="J59" s="22"/>
      <c r="K59" s="26"/>
      <c r="L59" s="131"/>
      <c r="M59" s="132"/>
      <c r="N59" s="132"/>
      <c r="O59" s="133"/>
      <c r="P59" s="133"/>
      <c r="Q59" s="133"/>
      <c r="R59" s="133"/>
      <c r="S59" s="134"/>
    </row>
    <row r="60" spans="1:19" s="34" customFormat="1" ht="18" customHeight="1" x14ac:dyDescent="0.3">
      <c r="A60" s="214"/>
      <c r="B60" s="215"/>
      <c r="C60" s="216"/>
      <c r="D60" s="216"/>
      <c r="E60" s="216"/>
      <c r="F60" s="217"/>
      <c r="G60" s="217"/>
      <c r="H60" s="217"/>
      <c r="I60" s="146"/>
      <c r="J60" s="146"/>
      <c r="K60" s="144"/>
      <c r="L60" s="210"/>
      <c r="M60" s="211"/>
      <c r="N60" s="211"/>
      <c r="O60" s="212"/>
      <c r="P60" s="212"/>
      <c r="Q60" s="212"/>
      <c r="R60" s="212"/>
      <c r="S60" s="213"/>
    </row>
    <row r="61" spans="1:19" s="34" customFormat="1" ht="18" customHeight="1" x14ac:dyDescent="0.3">
      <c r="A61" s="214"/>
      <c r="B61" s="215"/>
      <c r="C61" s="216"/>
      <c r="D61" s="216"/>
      <c r="E61" s="216"/>
      <c r="F61" s="217"/>
      <c r="G61" s="217"/>
      <c r="H61" s="217"/>
      <c r="I61" s="146"/>
      <c r="J61" s="146"/>
      <c r="K61" s="144"/>
      <c r="L61" s="210"/>
      <c r="M61" s="211"/>
      <c r="N61" s="211"/>
      <c r="O61" s="212"/>
      <c r="P61" s="212"/>
      <c r="Q61" s="212"/>
      <c r="R61" s="212"/>
      <c r="S61" s="213"/>
    </row>
    <row r="62" spans="1:19" s="34" customFormat="1" ht="18" customHeight="1" thickBot="1" x14ac:dyDescent="0.35">
      <c r="A62" s="214"/>
      <c r="B62" s="215"/>
      <c r="C62" s="216"/>
      <c r="D62" s="216"/>
      <c r="E62" s="216"/>
      <c r="F62" s="217"/>
      <c r="G62" s="217"/>
      <c r="H62" s="217"/>
      <c r="I62" s="146"/>
      <c r="J62" s="146"/>
      <c r="K62" s="144"/>
      <c r="L62" s="210"/>
      <c r="M62" s="211"/>
      <c r="N62" s="211"/>
      <c r="O62" s="212"/>
      <c r="P62" s="212"/>
      <c r="Q62" s="212"/>
      <c r="R62" s="212"/>
      <c r="S62" s="213"/>
    </row>
    <row r="63" spans="1:19" s="34" customFormat="1" ht="18" customHeight="1" thickBot="1" x14ac:dyDescent="0.35">
      <c r="A63" s="226"/>
      <c r="B63" s="227"/>
      <c r="C63" s="228"/>
      <c r="D63" s="228"/>
      <c r="E63" s="228"/>
      <c r="F63" s="229"/>
      <c r="G63" s="235"/>
      <c r="H63" s="229"/>
      <c r="I63" s="231"/>
      <c r="J63" s="231"/>
      <c r="K63" s="230"/>
      <c r="L63" s="232"/>
      <c r="M63" s="231"/>
      <c r="N63" s="231"/>
      <c r="O63" s="233"/>
      <c r="P63" s="233"/>
      <c r="Q63" s="233"/>
      <c r="R63" s="233"/>
      <c r="S63" s="234"/>
    </row>
    <row r="64" spans="1:19" s="36" customFormat="1" ht="18" customHeight="1" thickBot="1" x14ac:dyDescent="0.35">
      <c r="A64" s="218"/>
      <c r="B64" s="219"/>
      <c r="C64" s="220"/>
      <c r="D64" s="220"/>
      <c r="E64" s="220"/>
      <c r="F64" s="221"/>
      <c r="G64" s="222"/>
      <c r="H64" s="223"/>
      <c r="I64" s="220"/>
      <c r="J64" s="220"/>
      <c r="K64" s="224"/>
      <c r="L64" s="221"/>
      <c r="M64" s="225"/>
      <c r="N64" s="225"/>
      <c r="O64" s="225"/>
      <c r="P64" s="225"/>
      <c r="Q64" s="225"/>
      <c r="R64" s="225"/>
      <c r="S64" s="222"/>
    </row>
    <row r="65" spans="1:19" s="38" customFormat="1" ht="18" customHeight="1" x14ac:dyDescent="0.3">
      <c r="A65" s="885"/>
      <c r="B65" s="885"/>
      <c r="C65" s="885"/>
      <c r="D65" s="885"/>
      <c r="E65" s="885"/>
      <c r="F65" s="885"/>
      <c r="G65" s="885"/>
      <c r="H65" s="885"/>
    </row>
    <row r="66" spans="1:19" s="38" customFormat="1" ht="18" customHeight="1" x14ac:dyDescent="0.3">
      <c r="A66" s="885"/>
      <c r="B66" s="885"/>
      <c r="C66" s="885"/>
      <c r="D66" s="885"/>
      <c r="E66" s="885"/>
      <c r="F66" s="885"/>
      <c r="G66" s="885"/>
      <c r="H66" s="885"/>
    </row>
    <row r="67" spans="1:19" s="38" customFormat="1" ht="18" customHeight="1" thickBot="1" x14ac:dyDescent="0.35">
      <c r="A67" s="881"/>
      <c r="B67" s="881"/>
      <c r="C67" s="881"/>
      <c r="D67" s="881"/>
      <c r="E67" s="881"/>
      <c r="F67" s="882"/>
      <c r="G67" s="882"/>
      <c r="H67" s="882"/>
    </row>
    <row r="68" spans="1:19" s="16" customFormat="1" ht="18" customHeight="1" x14ac:dyDescent="0.3">
      <c r="A68" s="39"/>
      <c r="B68" s="249"/>
      <c r="C68" s="17"/>
      <c r="D68" s="18"/>
      <c r="E68" s="18"/>
      <c r="F68" s="19"/>
      <c r="G68" s="20"/>
      <c r="H68" s="19"/>
      <c r="I68" s="102"/>
      <c r="J68" s="102"/>
      <c r="K68" s="269"/>
      <c r="L68" s="102"/>
      <c r="M68" s="102"/>
      <c r="N68" s="102"/>
      <c r="O68" s="103"/>
      <c r="P68" s="103"/>
      <c r="Q68" s="103"/>
      <c r="R68" s="103"/>
      <c r="S68" s="104"/>
    </row>
    <row r="69" spans="1:19" s="16" customFormat="1" ht="18" customHeight="1" x14ac:dyDescent="0.3">
      <c r="A69" s="244"/>
      <c r="B69" s="246"/>
      <c r="C69" s="17"/>
      <c r="D69" s="18"/>
      <c r="E69" s="245"/>
      <c r="F69" s="25"/>
      <c r="G69" s="26"/>
      <c r="H69" s="21"/>
      <c r="I69" s="22"/>
      <c r="J69" s="22"/>
      <c r="K69" s="100"/>
      <c r="L69" s="105"/>
      <c r="M69" s="22"/>
      <c r="N69" s="22"/>
      <c r="O69" s="24"/>
      <c r="P69" s="24"/>
      <c r="Q69" s="24"/>
      <c r="R69" s="24"/>
      <c r="S69" s="106"/>
    </row>
    <row r="70" spans="1:19" s="16" customFormat="1" ht="18" customHeight="1" x14ac:dyDescent="0.3">
      <c r="A70" s="244"/>
      <c r="B70" s="246"/>
      <c r="C70" s="18"/>
      <c r="D70" s="18"/>
      <c r="E70" s="245"/>
      <c r="F70" s="257"/>
      <c r="G70" s="258"/>
      <c r="H70" s="21"/>
      <c r="I70" s="22"/>
      <c r="J70" s="22"/>
      <c r="K70" s="100"/>
      <c r="L70" s="105"/>
      <c r="M70" s="22"/>
      <c r="N70" s="22"/>
      <c r="O70" s="24"/>
      <c r="P70" s="24"/>
      <c r="Q70" s="24"/>
      <c r="R70" s="24"/>
      <c r="S70" s="106"/>
    </row>
    <row r="71" spans="1:19" s="16" customFormat="1" ht="18" customHeight="1" x14ac:dyDescent="0.3">
      <c r="A71" s="244"/>
      <c r="B71" s="247"/>
      <c r="C71" s="18"/>
      <c r="D71" s="18"/>
      <c r="E71" s="245"/>
      <c r="F71" s="257"/>
      <c r="G71" s="258"/>
      <c r="H71" s="21"/>
      <c r="I71" s="22"/>
      <c r="J71" s="22"/>
      <c r="K71" s="100"/>
      <c r="L71" s="105"/>
      <c r="M71" s="22"/>
      <c r="N71" s="22"/>
      <c r="O71" s="24"/>
      <c r="P71" s="24"/>
      <c r="Q71" s="24"/>
      <c r="R71" s="24"/>
      <c r="S71" s="106"/>
    </row>
    <row r="72" spans="1:19" s="16" customFormat="1" ht="18" customHeight="1" x14ac:dyDescent="0.3">
      <c r="A72" s="244"/>
      <c r="B72" s="248"/>
      <c r="C72" s="17"/>
      <c r="D72" s="18"/>
      <c r="E72" s="18"/>
      <c r="F72" s="25"/>
      <c r="G72" s="26"/>
      <c r="H72" s="21"/>
      <c r="I72" s="22"/>
      <c r="J72" s="22"/>
      <c r="K72" s="100"/>
      <c r="L72" s="105"/>
      <c r="M72" s="22"/>
      <c r="N72" s="22"/>
      <c r="O72" s="24"/>
      <c r="P72" s="24"/>
      <c r="Q72" s="24"/>
      <c r="R72" s="24"/>
      <c r="S72" s="106"/>
    </row>
    <row r="73" spans="1:19" s="16" customFormat="1" ht="18" customHeight="1" x14ac:dyDescent="0.3">
      <c r="A73" s="244"/>
      <c r="B73" s="237"/>
      <c r="C73" s="61"/>
      <c r="D73" s="61"/>
      <c r="E73" s="61"/>
      <c r="F73" s="66"/>
      <c r="G73" s="67"/>
      <c r="H73" s="62"/>
      <c r="I73" s="61"/>
      <c r="J73" s="61"/>
      <c r="K73" s="112"/>
      <c r="L73" s="66"/>
      <c r="M73" s="22"/>
      <c r="N73" s="22"/>
      <c r="O73" s="24"/>
      <c r="P73" s="24"/>
      <c r="Q73" s="24"/>
      <c r="R73" s="24"/>
      <c r="S73" s="106"/>
    </row>
    <row r="74" spans="1:19" s="16" customFormat="1" ht="18" customHeight="1" x14ac:dyDescent="0.3">
      <c r="A74" s="244"/>
      <c r="B74" s="237"/>
      <c r="C74" s="61"/>
      <c r="D74" s="61"/>
      <c r="E74" s="61"/>
      <c r="F74" s="66"/>
      <c r="G74" s="67"/>
      <c r="H74" s="21"/>
      <c r="I74" s="22"/>
      <c r="J74" s="22"/>
      <c r="K74" s="100"/>
      <c r="L74" s="105"/>
      <c r="M74" s="22"/>
      <c r="N74" s="22"/>
      <c r="O74" s="24"/>
      <c r="P74" s="24"/>
      <c r="Q74" s="24"/>
      <c r="R74" s="24"/>
      <c r="S74" s="106"/>
    </row>
    <row r="75" spans="1:19" s="16" customFormat="1" ht="18" customHeight="1" x14ac:dyDescent="0.3">
      <c r="A75" s="244"/>
      <c r="B75" s="250"/>
      <c r="D75" s="142"/>
      <c r="E75" s="142"/>
      <c r="F75" s="143"/>
      <c r="G75" s="144"/>
      <c r="H75" s="21"/>
      <c r="I75" s="22"/>
      <c r="J75" s="22"/>
      <c r="K75" s="100"/>
      <c r="L75" s="105"/>
      <c r="M75" s="22"/>
      <c r="N75" s="22"/>
      <c r="O75" s="24"/>
      <c r="P75" s="24"/>
      <c r="Q75" s="24"/>
      <c r="R75" s="24"/>
      <c r="S75" s="106"/>
    </row>
    <row r="76" spans="1:19" s="16" customFormat="1" ht="18" customHeight="1" x14ac:dyDescent="0.3">
      <c r="A76" s="244"/>
      <c r="B76" s="149"/>
      <c r="C76" s="17"/>
      <c r="D76" s="18"/>
      <c r="E76" s="18"/>
      <c r="F76" s="25"/>
      <c r="G76" s="26"/>
      <c r="H76" s="21"/>
      <c r="I76" s="22"/>
      <c r="J76" s="22"/>
      <c r="K76" s="100"/>
      <c r="L76" s="105"/>
      <c r="M76" s="22"/>
      <c r="N76" s="22"/>
      <c r="O76" s="24"/>
      <c r="P76" s="24"/>
      <c r="Q76" s="24"/>
      <c r="R76" s="24"/>
      <c r="S76" s="106"/>
    </row>
    <row r="77" spans="1:19" s="16" customFormat="1" ht="18" customHeight="1" x14ac:dyDescent="0.3">
      <c r="B77" s="185"/>
      <c r="C77" s="141"/>
      <c r="D77" s="142"/>
      <c r="E77" s="18"/>
      <c r="F77" s="143"/>
      <c r="G77" s="144"/>
      <c r="H77" s="21"/>
      <c r="I77" s="22"/>
      <c r="J77" s="22"/>
      <c r="K77" s="100"/>
      <c r="L77" s="105"/>
      <c r="M77" s="22"/>
      <c r="N77" s="22"/>
      <c r="O77" s="24"/>
      <c r="P77" s="24"/>
      <c r="Q77" s="24"/>
      <c r="R77" s="24"/>
      <c r="S77" s="106"/>
    </row>
    <row r="78" spans="1:19" s="41" customFormat="1" ht="18" customHeight="1" thickBot="1" x14ac:dyDescent="0.35">
      <c r="A78" s="40"/>
      <c r="B78" s="37"/>
      <c r="C78" s="28"/>
      <c r="D78" s="28"/>
      <c r="E78" s="28"/>
      <c r="F78" s="29"/>
      <c r="G78" s="30"/>
      <c r="H78" s="31"/>
      <c r="I78" s="28"/>
      <c r="J78" s="28"/>
      <c r="K78" s="108"/>
      <c r="L78" s="29"/>
      <c r="M78" s="107"/>
      <c r="N78" s="107"/>
      <c r="O78" s="107"/>
      <c r="P78" s="107"/>
      <c r="Q78" s="107"/>
      <c r="R78" s="107"/>
      <c r="S78" s="30"/>
    </row>
    <row r="79" spans="1:19" s="41" customFormat="1" ht="18" customHeight="1" x14ac:dyDescent="0.3">
      <c r="A79" s="305"/>
      <c r="B79" s="306"/>
      <c r="C79" s="307"/>
      <c r="D79" s="307"/>
      <c r="E79" s="307"/>
      <c r="F79" s="307"/>
      <c r="G79" s="307"/>
      <c r="H79" s="308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9"/>
    </row>
    <row r="80" spans="1:19" s="259" customFormat="1" ht="18" customHeight="1" thickBot="1" x14ac:dyDescent="0.35">
      <c r="A80" s="891"/>
      <c r="B80" s="891"/>
      <c r="C80" s="891"/>
      <c r="D80" s="891"/>
      <c r="E80" s="891"/>
      <c r="F80" s="891"/>
      <c r="G80" s="891"/>
      <c r="H80" s="891"/>
    </row>
    <row r="81" spans="1:19" s="351" customFormat="1" ht="18" customHeight="1" x14ac:dyDescent="0.3">
      <c r="A81" s="347"/>
      <c r="B81" s="353"/>
      <c r="C81" s="354"/>
      <c r="D81" s="355"/>
      <c r="E81" s="355"/>
      <c r="F81" s="356"/>
      <c r="G81" s="357"/>
      <c r="H81" s="348"/>
      <c r="I81" s="265"/>
      <c r="J81" s="265"/>
      <c r="K81" s="349"/>
      <c r="L81" s="350"/>
      <c r="M81" s="261"/>
      <c r="N81" s="261"/>
      <c r="O81" s="262"/>
      <c r="P81" s="262"/>
      <c r="Q81" s="262"/>
      <c r="R81" s="262"/>
      <c r="S81" s="263"/>
    </row>
    <row r="82" spans="1:19" s="351" customFormat="1" ht="18" customHeight="1" x14ac:dyDescent="0.3">
      <c r="A82" s="347"/>
      <c r="B82" s="358"/>
      <c r="C82" s="354"/>
      <c r="D82" s="355"/>
      <c r="E82" s="355"/>
      <c r="F82" s="359"/>
      <c r="G82" s="360"/>
      <c r="H82" s="348"/>
      <c r="I82" s="265"/>
      <c r="J82" s="265"/>
      <c r="K82" s="349"/>
      <c r="L82" s="352"/>
      <c r="M82" s="265"/>
      <c r="N82" s="265"/>
      <c r="O82" s="267"/>
      <c r="P82" s="267"/>
      <c r="Q82" s="267"/>
      <c r="R82" s="267"/>
      <c r="S82" s="268"/>
    </row>
    <row r="83" spans="1:19" s="351" customFormat="1" ht="18" customHeight="1" x14ac:dyDescent="0.3">
      <c r="A83" s="347"/>
      <c r="B83" s="358"/>
      <c r="C83" s="354"/>
      <c r="D83" s="355"/>
      <c r="E83" s="355"/>
      <c r="F83" s="359"/>
      <c r="G83" s="360"/>
      <c r="H83" s="348"/>
      <c r="I83" s="265"/>
      <c r="J83" s="265"/>
      <c r="K83" s="349"/>
      <c r="L83" s="352"/>
      <c r="M83" s="265"/>
      <c r="N83" s="265"/>
      <c r="O83" s="267"/>
      <c r="P83" s="267"/>
      <c r="Q83" s="267"/>
      <c r="R83" s="267"/>
      <c r="S83" s="268"/>
    </row>
    <row r="84" spans="1:19" s="351" customFormat="1" ht="18" customHeight="1" x14ac:dyDescent="0.3">
      <c r="A84" s="347"/>
      <c r="B84" s="358"/>
      <c r="C84" s="354"/>
      <c r="D84" s="355"/>
      <c r="E84" s="355"/>
      <c r="F84" s="359"/>
      <c r="G84" s="360"/>
      <c r="H84" s="348"/>
      <c r="I84" s="265"/>
      <c r="J84" s="265"/>
      <c r="K84" s="349"/>
      <c r="L84" s="352"/>
      <c r="M84" s="265"/>
      <c r="N84" s="265"/>
      <c r="O84" s="267"/>
      <c r="P84" s="267"/>
      <c r="Q84" s="267"/>
      <c r="R84" s="267"/>
      <c r="S84" s="268"/>
    </row>
    <row r="85" spans="1:19" s="351" customFormat="1" ht="18" customHeight="1" x14ac:dyDescent="0.3">
      <c r="A85" s="347"/>
      <c r="B85" s="361"/>
      <c r="C85" s="354"/>
      <c r="D85" s="355"/>
      <c r="E85" s="355"/>
      <c r="F85" s="359"/>
      <c r="G85" s="360"/>
      <c r="H85" s="348"/>
      <c r="I85" s="265"/>
      <c r="J85" s="265"/>
      <c r="K85" s="349"/>
      <c r="L85" s="352"/>
      <c r="M85" s="265"/>
      <c r="N85" s="265"/>
      <c r="O85" s="267"/>
      <c r="P85" s="267"/>
      <c r="Q85" s="267"/>
      <c r="R85" s="267"/>
      <c r="S85" s="268"/>
    </row>
    <row r="86" spans="1:19" s="351" customFormat="1" ht="18" customHeight="1" thickBot="1" x14ac:dyDescent="0.35">
      <c r="A86" s="347"/>
      <c r="B86" s="362"/>
      <c r="C86" s="363"/>
      <c r="D86" s="363"/>
      <c r="E86" s="363"/>
      <c r="F86" s="364"/>
      <c r="G86" s="365"/>
      <c r="H86" s="348"/>
      <c r="I86" s="265"/>
      <c r="J86" s="265"/>
      <c r="K86" s="349"/>
      <c r="L86" s="352"/>
      <c r="M86" s="265"/>
      <c r="N86" s="265"/>
      <c r="O86" s="267"/>
      <c r="P86" s="267"/>
      <c r="Q86" s="267"/>
      <c r="R86" s="267"/>
      <c r="S86" s="268"/>
    </row>
    <row r="87" spans="1:19" s="41" customFormat="1" ht="18" customHeight="1" thickBot="1" x14ac:dyDescent="0.35">
      <c r="A87" s="40"/>
      <c r="B87" s="37"/>
      <c r="C87" s="28"/>
      <c r="D87" s="28"/>
      <c r="E87" s="28"/>
      <c r="F87" s="29"/>
      <c r="G87" s="30"/>
      <c r="H87" s="31"/>
      <c r="I87" s="28"/>
      <c r="J87" s="28"/>
      <c r="K87" s="108"/>
      <c r="L87" s="29"/>
      <c r="M87" s="107"/>
      <c r="N87" s="107"/>
      <c r="O87" s="107"/>
      <c r="P87" s="107"/>
      <c r="Q87" s="107"/>
      <c r="R87" s="107"/>
      <c r="S87" s="30"/>
    </row>
    <row r="88" spans="1:19" s="41" customFormat="1" ht="18" customHeight="1" x14ac:dyDescent="0.3">
      <c r="A88" s="305"/>
      <c r="B88" s="306"/>
      <c r="C88" s="307"/>
      <c r="D88" s="307"/>
      <c r="E88" s="307"/>
      <c r="F88" s="307"/>
      <c r="G88" s="307"/>
      <c r="H88" s="308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9"/>
    </row>
    <row r="89" spans="1:19" s="41" customFormat="1" ht="18" customHeight="1" thickBot="1" x14ac:dyDescent="0.35">
      <c r="A89" s="881"/>
      <c r="B89" s="881"/>
      <c r="C89" s="881"/>
      <c r="D89" s="881"/>
      <c r="E89" s="881"/>
      <c r="F89" s="882"/>
      <c r="G89" s="882"/>
      <c r="H89" s="882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1" customFormat="1" ht="18" customHeight="1" x14ac:dyDescent="0.3">
      <c r="A90" s="244"/>
      <c r="B90" s="249"/>
      <c r="C90" s="255"/>
      <c r="D90" s="18"/>
      <c r="E90" s="18"/>
      <c r="F90" s="19"/>
      <c r="G90" s="20"/>
      <c r="H90" s="19"/>
      <c r="I90" s="102"/>
      <c r="J90" s="102"/>
      <c r="K90" s="269"/>
      <c r="L90" s="102"/>
      <c r="M90" s="102"/>
      <c r="N90" s="102"/>
      <c r="O90" s="103"/>
      <c r="P90" s="103"/>
      <c r="Q90" s="103"/>
      <c r="R90" s="103"/>
      <c r="S90" s="104"/>
    </row>
    <row r="91" spans="1:19" s="41" customFormat="1" ht="18" customHeight="1" x14ac:dyDescent="0.3">
      <c r="B91" s="272"/>
      <c r="C91" s="255"/>
      <c r="D91" s="18"/>
      <c r="E91" s="245"/>
      <c r="F91" s="25"/>
      <c r="G91" s="252"/>
      <c r="H91" s="21"/>
      <c r="I91" s="22"/>
      <c r="J91" s="22"/>
      <c r="K91" s="100"/>
      <c r="L91" s="105"/>
      <c r="M91" s="22"/>
      <c r="N91" s="22"/>
      <c r="O91" s="24"/>
      <c r="P91" s="24"/>
      <c r="Q91" s="24"/>
      <c r="R91" s="24"/>
      <c r="S91" s="106"/>
    </row>
    <row r="92" spans="1:19" s="41" customFormat="1" ht="18" customHeight="1" x14ac:dyDescent="0.3">
      <c r="B92" s="272"/>
      <c r="C92" s="274"/>
      <c r="D92" s="18"/>
      <c r="E92" s="245"/>
      <c r="F92" s="257"/>
      <c r="G92" s="281"/>
      <c r="H92" s="21"/>
      <c r="I92" s="22"/>
      <c r="J92" s="22"/>
      <c r="K92" s="100"/>
      <c r="L92" s="105"/>
      <c r="M92" s="22"/>
      <c r="N92" s="22"/>
      <c r="O92" s="24"/>
      <c r="P92" s="24"/>
      <c r="Q92" s="24"/>
      <c r="R92" s="24"/>
      <c r="S92" s="106"/>
    </row>
    <row r="93" spans="1:19" s="41" customFormat="1" ht="18" customHeight="1" x14ac:dyDescent="0.3">
      <c r="B93" s="272"/>
      <c r="C93" s="274"/>
      <c r="D93" s="18"/>
      <c r="E93" s="245"/>
      <c r="F93" s="257"/>
      <c r="G93" s="281"/>
      <c r="H93" s="21"/>
      <c r="I93" s="22"/>
      <c r="J93" s="22"/>
      <c r="K93" s="100"/>
      <c r="L93" s="105"/>
      <c r="M93" s="22"/>
      <c r="N93" s="22"/>
      <c r="O93" s="24"/>
      <c r="P93" s="24"/>
      <c r="Q93" s="24"/>
      <c r="R93" s="24"/>
      <c r="S93" s="106"/>
    </row>
    <row r="94" spans="1:19" s="41" customFormat="1" ht="18" customHeight="1" x14ac:dyDescent="0.3">
      <c r="A94" s="244"/>
      <c r="B94" s="248"/>
      <c r="C94" s="274"/>
      <c r="D94" s="18"/>
      <c r="E94" s="245"/>
      <c r="F94" s="257"/>
      <c r="G94" s="258"/>
      <c r="H94" s="21"/>
      <c r="I94" s="22"/>
      <c r="J94" s="22"/>
      <c r="K94" s="100"/>
      <c r="L94" s="105"/>
      <c r="M94" s="22"/>
      <c r="N94" s="22"/>
      <c r="O94" s="24"/>
      <c r="P94" s="24"/>
      <c r="Q94" s="24"/>
      <c r="R94" s="24"/>
      <c r="S94" s="106"/>
    </row>
    <row r="95" spans="1:19" s="41" customFormat="1" ht="18" customHeight="1" x14ac:dyDescent="0.3">
      <c r="B95" s="272"/>
      <c r="C95" s="274"/>
      <c r="D95" s="18"/>
      <c r="E95" s="245"/>
      <c r="F95" s="257"/>
      <c r="G95" s="281"/>
      <c r="H95" s="21"/>
      <c r="I95" s="22"/>
      <c r="J95" s="22"/>
      <c r="K95" s="100"/>
      <c r="L95" s="105"/>
      <c r="M95" s="22"/>
      <c r="N95" s="22"/>
      <c r="O95" s="24"/>
      <c r="P95" s="24"/>
      <c r="Q95" s="24"/>
      <c r="R95" s="24"/>
      <c r="S95" s="106"/>
    </row>
    <row r="96" spans="1:19" s="41" customFormat="1" ht="18" customHeight="1" x14ac:dyDescent="0.3">
      <c r="B96" s="272"/>
      <c r="C96" s="274"/>
      <c r="D96" s="18"/>
      <c r="E96" s="245"/>
      <c r="F96" s="257"/>
      <c r="G96" s="281"/>
      <c r="H96" s="21"/>
      <c r="I96" s="22"/>
      <c r="J96" s="22"/>
      <c r="K96" s="100"/>
      <c r="L96" s="105"/>
      <c r="M96" s="22"/>
      <c r="N96" s="22"/>
      <c r="O96" s="24"/>
      <c r="P96" s="24"/>
      <c r="Q96" s="24"/>
      <c r="R96" s="24"/>
      <c r="S96" s="106"/>
    </row>
    <row r="97" spans="1:19" s="41" customFormat="1" ht="18" customHeight="1" x14ac:dyDescent="0.3">
      <c r="B97" s="272"/>
      <c r="C97" s="274"/>
      <c r="D97" s="18"/>
      <c r="E97" s="245"/>
      <c r="F97" s="257"/>
      <c r="G97" s="281"/>
      <c r="H97" s="21"/>
      <c r="I97" s="22"/>
      <c r="J97" s="22"/>
      <c r="K97" s="100"/>
      <c r="L97" s="105"/>
      <c r="M97" s="22"/>
      <c r="N97" s="22"/>
      <c r="O97" s="24"/>
      <c r="P97" s="24"/>
      <c r="Q97" s="24"/>
      <c r="R97" s="24"/>
      <c r="S97" s="106"/>
    </row>
    <row r="98" spans="1:19" s="41" customFormat="1" ht="18" customHeight="1" x14ac:dyDescent="0.3">
      <c r="A98" s="244"/>
      <c r="B98" s="248"/>
      <c r="C98" s="274"/>
      <c r="D98" s="18"/>
      <c r="E98" s="245"/>
      <c r="F98" s="257"/>
      <c r="G98" s="258"/>
      <c r="H98" s="21"/>
      <c r="I98" s="22"/>
      <c r="J98" s="22"/>
      <c r="K98" s="100"/>
      <c r="L98" s="105"/>
      <c r="M98" s="22"/>
      <c r="N98" s="22"/>
      <c r="O98" s="24"/>
      <c r="P98" s="24"/>
      <c r="Q98" s="24"/>
      <c r="R98" s="24"/>
      <c r="S98" s="106"/>
    </row>
    <row r="99" spans="1:19" s="41" customFormat="1" ht="18" customHeight="1" x14ac:dyDescent="0.3">
      <c r="B99" s="272"/>
      <c r="C99" s="274"/>
      <c r="D99" s="18"/>
      <c r="E99" s="245"/>
      <c r="F99" s="257"/>
      <c r="G99" s="281"/>
      <c r="H99" s="21"/>
      <c r="I99" s="22"/>
      <c r="J99" s="22"/>
      <c r="K99" s="100"/>
      <c r="L99" s="105"/>
      <c r="M99" s="22"/>
      <c r="N99" s="22"/>
      <c r="O99" s="24"/>
      <c r="P99" s="24"/>
      <c r="Q99" s="24"/>
      <c r="R99" s="24"/>
      <c r="S99" s="106"/>
    </row>
    <row r="100" spans="1:19" s="41" customFormat="1" ht="18" customHeight="1" x14ac:dyDescent="0.3">
      <c r="B100" s="277"/>
      <c r="C100" s="255"/>
      <c r="D100" s="18"/>
      <c r="E100" s="18"/>
      <c r="F100" s="25"/>
      <c r="G100" s="251"/>
      <c r="H100" s="21"/>
      <c r="I100" s="22"/>
      <c r="J100" s="22"/>
      <c r="K100" s="100"/>
      <c r="L100" s="105"/>
      <c r="M100" s="22"/>
      <c r="N100" s="22"/>
      <c r="O100" s="24"/>
      <c r="P100" s="24"/>
      <c r="Q100" s="24"/>
      <c r="R100" s="24"/>
      <c r="S100" s="106"/>
    </row>
    <row r="101" spans="1:19" s="41" customFormat="1" ht="18" customHeight="1" x14ac:dyDescent="0.3">
      <c r="B101" s="272"/>
      <c r="C101" s="255"/>
      <c r="D101" s="18"/>
      <c r="E101" s="18"/>
      <c r="F101" s="25"/>
      <c r="G101" s="251"/>
      <c r="H101" s="21"/>
      <c r="I101" s="22"/>
      <c r="J101" s="22"/>
      <c r="K101" s="100"/>
      <c r="L101" s="105"/>
      <c r="M101" s="22"/>
      <c r="N101" s="22"/>
      <c r="O101" s="24"/>
      <c r="P101" s="24"/>
      <c r="Q101" s="24"/>
      <c r="R101" s="24"/>
      <c r="S101" s="106"/>
    </row>
    <row r="102" spans="1:19" s="41" customFormat="1" ht="18" customHeight="1" x14ac:dyDescent="0.3">
      <c r="B102" s="272"/>
      <c r="C102" s="255"/>
      <c r="D102" s="18"/>
      <c r="E102" s="18"/>
      <c r="F102" s="25"/>
      <c r="G102" s="251"/>
      <c r="H102" s="21"/>
      <c r="I102" s="22"/>
      <c r="J102" s="22"/>
      <c r="K102" s="100"/>
      <c r="L102" s="105"/>
      <c r="M102" s="22"/>
      <c r="N102" s="22"/>
      <c r="O102" s="24"/>
      <c r="P102" s="24"/>
      <c r="Q102" s="24"/>
      <c r="R102" s="24"/>
      <c r="S102" s="106"/>
    </row>
    <row r="103" spans="1:19" s="41" customFormat="1" ht="18" customHeight="1" x14ac:dyDescent="0.3">
      <c r="A103" s="244"/>
      <c r="B103" s="282"/>
      <c r="C103" s="255"/>
      <c r="D103" s="18"/>
      <c r="E103" s="18"/>
      <c r="F103" s="25"/>
      <c r="G103" s="26"/>
      <c r="H103" s="21"/>
      <c r="I103" s="22"/>
      <c r="J103" s="22"/>
      <c r="K103" s="100"/>
      <c r="L103" s="105"/>
      <c r="M103" s="22"/>
      <c r="N103" s="22"/>
      <c r="O103" s="24"/>
      <c r="P103" s="24"/>
      <c r="Q103" s="24"/>
      <c r="R103" s="24"/>
      <c r="S103" s="106"/>
    </row>
    <row r="104" spans="1:19" s="41" customFormat="1" ht="18" customHeight="1" x14ac:dyDescent="0.3">
      <c r="B104" s="278"/>
      <c r="C104" s="62"/>
      <c r="D104" s="61"/>
      <c r="E104" s="61"/>
      <c r="F104" s="66"/>
      <c r="G104" s="67"/>
      <c r="H104" s="21"/>
      <c r="I104" s="22"/>
      <c r="J104" s="22"/>
      <c r="K104" s="100"/>
      <c r="L104" s="105"/>
      <c r="M104" s="22"/>
      <c r="N104" s="22"/>
      <c r="O104" s="24"/>
      <c r="P104" s="24"/>
      <c r="Q104" s="24"/>
      <c r="R104" s="24"/>
      <c r="S104" s="106"/>
    </row>
    <row r="105" spans="1:19" s="41" customFormat="1" ht="18" customHeight="1" x14ac:dyDescent="0.3">
      <c r="B105" s="278"/>
      <c r="C105" s="62"/>
      <c r="D105" s="61"/>
      <c r="E105" s="61"/>
      <c r="F105" s="66"/>
      <c r="G105" s="67"/>
      <c r="H105" s="21"/>
      <c r="I105" s="22"/>
      <c r="J105" s="22"/>
      <c r="K105" s="100"/>
      <c r="L105" s="105"/>
      <c r="M105" s="22"/>
      <c r="N105" s="22"/>
      <c r="O105" s="24"/>
      <c r="P105" s="24"/>
      <c r="Q105" s="24"/>
      <c r="R105" s="24"/>
      <c r="S105" s="106"/>
    </row>
    <row r="106" spans="1:19" s="41" customFormat="1" ht="18" customHeight="1" x14ac:dyDescent="0.3">
      <c r="A106" s="244"/>
      <c r="B106" s="256"/>
      <c r="C106" s="255"/>
      <c r="D106" s="18"/>
      <c r="E106" s="18"/>
      <c r="F106" s="25"/>
      <c r="G106" s="26"/>
      <c r="H106" s="21"/>
      <c r="I106" s="22"/>
      <c r="J106" s="22"/>
      <c r="K106" s="100"/>
      <c r="L106" s="105"/>
      <c r="M106" s="22"/>
      <c r="N106" s="22"/>
      <c r="O106" s="24"/>
      <c r="P106" s="24"/>
      <c r="Q106" s="24"/>
      <c r="R106" s="24"/>
      <c r="S106" s="106"/>
    </row>
    <row r="107" spans="1:19" s="41" customFormat="1" ht="18" customHeight="1" x14ac:dyDescent="0.3">
      <c r="A107" s="16"/>
      <c r="B107" s="279"/>
      <c r="C107" s="275"/>
      <c r="D107" s="142"/>
      <c r="E107" s="18"/>
      <c r="F107" s="143"/>
      <c r="G107" s="144"/>
      <c r="H107" s="21"/>
      <c r="I107" s="22"/>
      <c r="J107" s="22"/>
      <c r="K107" s="100"/>
      <c r="L107" s="105"/>
      <c r="M107" s="22"/>
      <c r="N107" s="22"/>
      <c r="O107" s="24"/>
      <c r="P107" s="24"/>
      <c r="Q107" s="24"/>
      <c r="R107" s="24"/>
      <c r="S107" s="106"/>
    </row>
    <row r="108" spans="1:19" s="41" customFormat="1" ht="18" customHeight="1" thickBot="1" x14ac:dyDescent="0.35">
      <c r="A108" s="273"/>
      <c r="B108" s="280"/>
      <c r="C108" s="276"/>
      <c r="D108" s="28"/>
      <c r="E108" s="28"/>
      <c r="F108" s="29"/>
      <c r="G108" s="30"/>
      <c r="H108" s="31"/>
      <c r="I108" s="28"/>
      <c r="J108" s="28"/>
      <c r="K108" s="108"/>
      <c r="L108" s="29"/>
      <c r="M108" s="107"/>
      <c r="N108" s="107"/>
      <c r="O108" s="107"/>
      <c r="P108" s="107"/>
      <c r="Q108" s="107"/>
      <c r="R108" s="107"/>
      <c r="S108" s="30"/>
    </row>
    <row r="109" spans="1:19" s="41" customFormat="1" ht="18" customHeight="1" x14ac:dyDescent="0.3">
      <c r="A109" s="370"/>
      <c r="B109" s="306"/>
      <c r="C109" s="371"/>
      <c r="D109" s="371"/>
      <c r="E109" s="371"/>
      <c r="F109" s="307"/>
      <c r="G109" s="307"/>
      <c r="H109" s="308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</row>
    <row r="110" spans="1:19" s="41" customFormat="1" ht="18" customHeight="1" thickBot="1" x14ac:dyDescent="0.35">
      <c r="A110" s="881"/>
      <c r="B110" s="881"/>
      <c r="C110" s="881"/>
      <c r="D110" s="881"/>
      <c r="E110" s="881"/>
      <c r="F110" s="882"/>
      <c r="G110" s="882"/>
      <c r="H110" s="882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 s="41" customFormat="1" ht="18" customHeight="1" x14ac:dyDescent="0.3">
      <c r="A111" s="244"/>
      <c r="B111" s="372"/>
      <c r="C111" s="255"/>
      <c r="D111" s="18"/>
      <c r="E111" s="18"/>
      <c r="F111" s="25"/>
      <c r="G111" s="26"/>
      <c r="H111" s="21"/>
      <c r="I111" s="22"/>
      <c r="J111" s="22"/>
      <c r="K111" s="100"/>
      <c r="L111" s="105"/>
      <c r="M111" s="22"/>
      <c r="N111" s="22"/>
      <c r="O111" s="24"/>
      <c r="P111" s="24"/>
      <c r="Q111" s="24"/>
      <c r="R111" s="24"/>
      <c r="S111" s="106"/>
    </row>
    <row r="112" spans="1:19" s="41" customFormat="1" ht="18" customHeight="1" x14ac:dyDescent="0.3">
      <c r="A112" s="244"/>
      <c r="B112" s="373"/>
      <c r="C112" s="255"/>
      <c r="D112" s="18"/>
      <c r="E112" s="18"/>
      <c r="F112" s="25"/>
      <c r="G112" s="26"/>
      <c r="H112" s="21"/>
      <c r="I112" s="22"/>
      <c r="J112" s="22"/>
      <c r="K112" s="100"/>
      <c r="L112" s="105"/>
      <c r="M112" s="22"/>
      <c r="N112" s="22"/>
      <c r="O112" s="24"/>
      <c r="P112" s="24"/>
      <c r="Q112" s="24"/>
      <c r="R112" s="24"/>
      <c r="S112" s="106"/>
    </row>
    <row r="113" spans="1:19" s="41" customFormat="1" ht="18" customHeight="1" x14ac:dyDescent="0.3">
      <c r="A113" s="244"/>
      <c r="B113" s="373"/>
      <c r="C113" s="255"/>
      <c r="D113" s="18"/>
      <c r="E113" s="18"/>
      <c r="F113" s="25"/>
      <c r="G113" s="26"/>
      <c r="H113" s="21"/>
      <c r="I113" s="22"/>
      <c r="J113" s="22"/>
      <c r="K113" s="100"/>
      <c r="L113" s="105"/>
      <c r="M113" s="22"/>
      <c r="N113" s="22"/>
      <c r="O113" s="24"/>
      <c r="P113" s="24"/>
      <c r="Q113" s="24"/>
      <c r="R113" s="24"/>
      <c r="S113" s="106"/>
    </row>
    <row r="114" spans="1:19" s="41" customFormat="1" ht="18" customHeight="1" x14ac:dyDescent="0.3">
      <c r="A114" s="244"/>
      <c r="B114" s="373"/>
      <c r="C114" s="255"/>
      <c r="D114" s="18"/>
      <c r="E114" s="18"/>
      <c r="F114" s="25"/>
      <c r="G114" s="26"/>
      <c r="H114" s="21"/>
      <c r="I114" s="22"/>
      <c r="J114" s="22"/>
      <c r="K114" s="100"/>
      <c r="L114" s="105"/>
      <c r="M114" s="22"/>
      <c r="N114" s="22"/>
      <c r="O114" s="24"/>
      <c r="P114" s="24"/>
      <c r="Q114" s="24"/>
      <c r="R114" s="24"/>
      <c r="S114" s="106"/>
    </row>
    <row r="115" spans="1:19" s="41" customFormat="1" ht="18" customHeight="1" x14ac:dyDescent="0.3">
      <c r="A115" s="244"/>
      <c r="B115" s="373"/>
      <c r="C115" s="255"/>
      <c r="D115" s="18"/>
      <c r="E115" s="18"/>
      <c r="F115" s="25"/>
      <c r="G115" s="26"/>
      <c r="H115" s="21"/>
      <c r="I115" s="22"/>
      <c r="J115" s="22"/>
      <c r="K115" s="100"/>
      <c r="L115" s="105"/>
      <c r="M115" s="22"/>
      <c r="N115" s="22"/>
      <c r="O115" s="24"/>
      <c r="P115" s="24"/>
      <c r="Q115" s="24"/>
      <c r="R115" s="24"/>
      <c r="S115" s="106"/>
    </row>
    <row r="116" spans="1:19" s="41" customFormat="1" ht="18" customHeight="1" x14ac:dyDescent="0.3">
      <c r="A116" s="244"/>
      <c r="B116" s="373"/>
      <c r="C116" s="255"/>
      <c r="D116" s="18"/>
      <c r="E116" s="18"/>
      <c r="F116" s="25"/>
      <c r="G116" s="26"/>
      <c r="H116" s="21"/>
      <c r="I116" s="22"/>
      <c r="J116" s="22"/>
      <c r="K116" s="100"/>
      <c r="L116" s="105"/>
      <c r="M116" s="22"/>
      <c r="N116" s="22"/>
      <c r="O116" s="24"/>
      <c r="P116" s="24"/>
      <c r="Q116" s="24"/>
      <c r="R116" s="24"/>
      <c r="S116" s="106"/>
    </row>
    <row r="117" spans="1:19" s="41" customFormat="1" ht="18" customHeight="1" thickBot="1" x14ac:dyDescent="0.35">
      <c r="A117" s="244"/>
      <c r="B117" s="374"/>
      <c r="C117" s="255"/>
      <c r="D117" s="18"/>
      <c r="E117" s="18"/>
      <c r="F117" s="25"/>
      <c r="G117" s="26"/>
      <c r="H117" s="21"/>
      <c r="I117" s="22"/>
      <c r="J117" s="22"/>
      <c r="K117" s="100"/>
      <c r="L117" s="105"/>
      <c r="M117" s="22"/>
      <c r="N117" s="22"/>
      <c r="O117" s="24"/>
      <c r="P117" s="24"/>
      <c r="Q117" s="24"/>
      <c r="R117" s="24"/>
      <c r="S117" s="106"/>
    </row>
    <row r="118" spans="1:19" s="41" customFormat="1" ht="18" customHeight="1" thickBot="1" x14ac:dyDescent="0.35">
      <c r="A118" s="273"/>
      <c r="B118" s="280"/>
      <c r="C118" s="276"/>
      <c r="D118" s="28"/>
      <c r="E118" s="28"/>
      <c r="F118" s="29"/>
      <c r="G118" s="30"/>
      <c r="H118" s="31"/>
      <c r="I118" s="28"/>
      <c r="J118" s="28"/>
      <c r="K118" s="108"/>
      <c r="L118" s="29"/>
      <c r="M118" s="107"/>
      <c r="N118" s="107"/>
      <c r="O118" s="107"/>
      <c r="P118" s="107"/>
      <c r="Q118" s="107"/>
      <c r="R118" s="107"/>
      <c r="S118" s="30"/>
    </row>
    <row r="119" spans="1:19" s="41" customFormat="1" ht="18" customHeight="1" x14ac:dyDescent="0.3">
      <c r="A119" s="273"/>
      <c r="B119" s="366"/>
      <c r="C119" s="276"/>
      <c r="D119" s="28"/>
      <c r="E119" s="28"/>
      <c r="F119" s="367"/>
      <c r="G119" s="368"/>
      <c r="H119" s="31"/>
      <c r="I119" s="28"/>
      <c r="J119" s="28"/>
      <c r="K119" s="108"/>
      <c r="L119" s="367"/>
      <c r="M119" s="369"/>
      <c r="N119" s="369"/>
      <c r="O119" s="369"/>
      <c r="P119" s="369"/>
      <c r="Q119" s="369"/>
      <c r="R119" s="369"/>
      <c r="S119" s="368"/>
    </row>
    <row r="120" spans="1:19" s="41" customFormat="1" ht="18" customHeight="1" x14ac:dyDescent="0.3">
      <c r="A120" s="881"/>
      <c r="B120" s="881"/>
      <c r="C120" s="881"/>
      <c r="D120" s="881"/>
      <c r="E120" s="881"/>
      <c r="F120" s="882"/>
      <c r="G120" s="882"/>
      <c r="H120" s="882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s="41" customFormat="1" ht="18" customHeight="1" x14ac:dyDescent="0.3">
      <c r="A121" s="244"/>
      <c r="B121" s="256"/>
      <c r="C121" s="255"/>
      <c r="D121" s="18"/>
      <c r="E121" s="18"/>
      <c r="F121" s="25"/>
      <c r="G121" s="26"/>
      <c r="H121" s="21"/>
      <c r="I121" s="22"/>
      <c r="J121" s="22"/>
      <c r="K121" s="100"/>
      <c r="L121" s="105"/>
      <c r="M121" s="22"/>
      <c r="N121" s="22"/>
      <c r="O121" s="24"/>
      <c r="P121" s="24"/>
      <c r="Q121" s="24"/>
      <c r="R121" s="24"/>
      <c r="S121" s="106"/>
    </row>
    <row r="122" spans="1:19" s="41" customFormat="1" ht="18" customHeight="1" x14ac:dyDescent="0.3">
      <c r="A122" s="244"/>
      <c r="B122" s="376"/>
      <c r="C122" s="255"/>
      <c r="D122" s="18"/>
      <c r="E122" s="18"/>
      <c r="F122" s="25"/>
      <c r="G122" s="139"/>
      <c r="H122" s="21"/>
      <c r="I122" s="22"/>
      <c r="J122" s="22"/>
      <c r="K122" s="100"/>
      <c r="L122" s="105"/>
      <c r="M122" s="22"/>
      <c r="N122" s="22"/>
      <c r="O122" s="24"/>
      <c r="P122" s="24"/>
      <c r="Q122" s="24"/>
      <c r="R122" s="24"/>
      <c r="S122" s="106"/>
    </row>
    <row r="123" spans="1:19" s="41" customFormat="1" ht="18" customHeight="1" x14ac:dyDescent="0.3">
      <c r="A123" s="244"/>
      <c r="B123" s="375"/>
      <c r="C123" s="255"/>
      <c r="D123" s="18"/>
      <c r="E123" s="18"/>
      <c r="F123" s="25"/>
      <c r="G123" s="252"/>
      <c r="H123" s="21"/>
      <c r="I123" s="22"/>
      <c r="J123" s="22"/>
      <c r="K123" s="100"/>
      <c r="L123" s="105"/>
      <c r="M123" s="22"/>
      <c r="N123" s="22"/>
      <c r="O123" s="24"/>
      <c r="P123" s="24"/>
      <c r="Q123" s="24"/>
      <c r="R123" s="24"/>
      <c r="S123" s="106"/>
    </row>
    <row r="124" spans="1:19" s="41" customFormat="1" ht="18" customHeight="1" x14ac:dyDescent="0.3">
      <c r="A124" s="244"/>
      <c r="B124" s="375"/>
      <c r="C124" s="255"/>
      <c r="D124" s="18"/>
      <c r="E124" s="18"/>
      <c r="F124" s="25"/>
      <c r="G124" s="252"/>
      <c r="H124" s="21"/>
      <c r="I124" s="22"/>
      <c r="J124" s="22"/>
      <c r="K124" s="100"/>
      <c r="L124" s="105"/>
      <c r="M124" s="22"/>
      <c r="N124" s="22"/>
      <c r="O124" s="24"/>
      <c r="P124" s="24"/>
      <c r="Q124" s="24"/>
      <c r="R124" s="24"/>
      <c r="S124" s="106"/>
    </row>
    <row r="125" spans="1:19" s="41" customFormat="1" ht="18" customHeight="1" x14ac:dyDescent="0.3">
      <c r="A125" s="244"/>
      <c r="B125" s="375"/>
      <c r="C125" s="255"/>
      <c r="D125" s="18"/>
      <c r="E125" s="18"/>
      <c r="F125" s="25"/>
      <c r="G125" s="252"/>
      <c r="H125" s="21"/>
      <c r="I125" s="22"/>
      <c r="J125" s="22"/>
      <c r="K125" s="100"/>
      <c r="L125" s="105"/>
      <c r="M125" s="22"/>
      <c r="N125" s="22"/>
      <c r="O125" s="24"/>
      <c r="P125" s="24"/>
      <c r="Q125" s="24"/>
      <c r="R125" s="24"/>
      <c r="S125" s="106"/>
    </row>
    <row r="126" spans="1:19" s="41" customFormat="1" ht="18" customHeight="1" x14ac:dyDescent="0.3">
      <c r="A126" s="244"/>
      <c r="B126" s="376"/>
      <c r="C126" s="255"/>
      <c r="D126" s="18"/>
      <c r="E126" s="18"/>
      <c r="F126" s="25"/>
      <c r="G126" s="139"/>
      <c r="H126" s="21"/>
      <c r="I126" s="22"/>
      <c r="J126" s="22"/>
      <c r="K126" s="100"/>
      <c r="L126" s="105"/>
      <c r="M126" s="22"/>
      <c r="N126" s="22"/>
      <c r="O126" s="24"/>
      <c r="P126" s="24"/>
      <c r="Q126" s="24"/>
      <c r="R126" s="24"/>
      <c r="S126" s="106"/>
    </row>
    <row r="127" spans="1:19" s="41" customFormat="1" ht="18" customHeight="1" x14ac:dyDescent="0.3">
      <c r="A127" s="244"/>
      <c r="B127" s="375"/>
      <c r="C127" s="255"/>
      <c r="D127" s="18"/>
      <c r="E127" s="18"/>
      <c r="F127" s="25"/>
      <c r="G127" s="252"/>
      <c r="H127" s="21"/>
      <c r="I127" s="22"/>
      <c r="J127" s="22"/>
      <c r="K127" s="100"/>
      <c r="L127" s="105"/>
      <c r="M127" s="22"/>
      <c r="N127" s="22"/>
      <c r="O127" s="24"/>
      <c r="P127" s="24"/>
      <c r="Q127" s="24"/>
      <c r="R127" s="24"/>
      <c r="S127" s="106"/>
    </row>
    <row r="128" spans="1:19" s="41" customFormat="1" ht="18" customHeight="1" x14ac:dyDescent="0.3">
      <c r="A128" s="244"/>
      <c r="B128" s="375"/>
      <c r="C128" s="255"/>
      <c r="D128" s="18"/>
      <c r="E128" s="18"/>
      <c r="F128" s="25"/>
      <c r="G128" s="252"/>
      <c r="H128" s="21"/>
      <c r="I128" s="22"/>
      <c r="J128" s="22"/>
      <c r="K128" s="100"/>
      <c r="L128" s="105"/>
      <c r="M128" s="22"/>
      <c r="N128" s="22"/>
      <c r="O128" s="24"/>
      <c r="P128" s="24"/>
      <c r="Q128" s="24"/>
      <c r="R128" s="24"/>
      <c r="S128" s="106"/>
    </row>
    <row r="129" spans="1:19" s="41" customFormat="1" ht="18" customHeight="1" x14ac:dyDescent="0.3">
      <c r="A129" s="244"/>
      <c r="B129" s="375"/>
      <c r="C129" s="255"/>
      <c r="D129" s="18"/>
      <c r="E129" s="18"/>
      <c r="F129" s="25"/>
      <c r="G129" s="252"/>
      <c r="H129" s="21"/>
      <c r="I129" s="22"/>
      <c r="J129" s="22"/>
      <c r="K129" s="100"/>
      <c r="L129" s="105"/>
      <c r="M129" s="22"/>
      <c r="N129" s="22"/>
      <c r="O129" s="24"/>
      <c r="P129" s="24"/>
      <c r="Q129" s="24"/>
      <c r="R129" s="24"/>
      <c r="S129" s="106"/>
    </row>
    <row r="130" spans="1:19" s="41" customFormat="1" ht="18" customHeight="1" x14ac:dyDescent="0.3">
      <c r="A130" s="244"/>
      <c r="B130" s="256"/>
      <c r="C130" s="255"/>
      <c r="D130" s="18"/>
      <c r="E130" s="18"/>
      <c r="F130" s="25"/>
      <c r="G130" s="26"/>
      <c r="H130" s="21"/>
      <c r="I130" s="22"/>
      <c r="J130" s="22"/>
      <c r="K130" s="100"/>
      <c r="L130" s="105"/>
      <c r="M130" s="22"/>
      <c r="N130" s="22"/>
      <c r="O130" s="24"/>
      <c r="P130" s="24"/>
      <c r="Q130" s="24"/>
      <c r="R130" s="24"/>
      <c r="S130" s="106"/>
    </row>
    <row r="131" spans="1:19" s="41" customFormat="1" ht="18" customHeight="1" x14ac:dyDescent="0.3">
      <c r="A131" s="244"/>
      <c r="B131" s="256"/>
      <c r="C131" s="255"/>
      <c r="D131" s="18"/>
      <c r="E131" s="18"/>
      <c r="F131" s="25"/>
      <c r="G131" s="26"/>
      <c r="H131" s="21"/>
      <c r="I131" s="22"/>
      <c r="J131" s="22"/>
      <c r="K131" s="100"/>
      <c r="L131" s="105"/>
      <c r="M131" s="22"/>
      <c r="N131" s="22"/>
      <c r="O131" s="24"/>
      <c r="P131" s="24"/>
      <c r="Q131" s="24"/>
      <c r="R131" s="24"/>
      <c r="S131" s="106"/>
    </row>
    <row r="132" spans="1:19" s="41" customFormat="1" ht="18" customHeight="1" x14ac:dyDescent="0.3">
      <c r="A132" s="244"/>
      <c r="B132" s="256"/>
      <c r="C132" s="255"/>
      <c r="D132" s="18"/>
      <c r="E132" s="18"/>
      <c r="F132" s="25"/>
      <c r="G132" s="26"/>
      <c r="H132" s="21"/>
      <c r="I132" s="22"/>
      <c r="J132" s="22"/>
      <c r="K132" s="100"/>
      <c r="L132" s="105"/>
      <c r="M132" s="22"/>
      <c r="N132" s="22"/>
      <c r="O132" s="24"/>
      <c r="P132" s="24"/>
      <c r="Q132" s="24"/>
      <c r="R132" s="24"/>
      <c r="S132" s="106"/>
    </row>
    <row r="133" spans="1:19" s="41" customFormat="1" ht="18" customHeight="1" x14ac:dyDescent="0.3">
      <c r="A133" s="244"/>
      <c r="B133" s="256"/>
      <c r="C133" s="255"/>
      <c r="D133" s="18"/>
      <c r="E133" s="18"/>
      <c r="F133" s="25"/>
      <c r="G133" s="26"/>
      <c r="H133" s="21"/>
      <c r="I133" s="22"/>
      <c r="J133" s="22"/>
      <c r="K133" s="100"/>
      <c r="L133" s="105"/>
      <c r="M133" s="22"/>
      <c r="N133" s="22"/>
      <c r="O133" s="24"/>
      <c r="P133" s="24"/>
      <c r="Q133" s="24"/>
      <c r="R133" s="24"/>
      <c r="S133" s="106"/>
    </row>
    <row r="134" spans="1:19" s="41" customFormat="1" ht="18" customHeight="1" thickBot="1" x14ac:dyDescent="0.35">
      <c r="A134" s="273"/>
      <c r="B134" s="280"/>
      <c r="C134" s="276"/>
      <c r="D134" s="28"/>
      <c r="E134" s="28"/>
      <c r="F134" s="29"/>
      <c r="G134" s="30"/>
      <c r="H134" s="31"/>
      <c r="I134" s="28"/>
      <c r="J134" s="28"/>
      <c r="K134" s="108"/>
      <c r="L134" s="29"/>
      <c r="M134" s="107"/>
      <c r="N134" s="107"/>
      <c r="O134" s="107"/>
      <c r="P134" s="107"/>
      <c r="Q134" s="107"/>
      <c r="R134" s="107"/>
      <c r="S134" s="30"/>
    </row>
    <row r="135" spans="1:19" s="41" customFormat="1" ht="18" customHeight="1" x14ac:dyDescent="0.3">
      <c r="A135" s="305"/>
      <c r="B135" s="306"/>
      <c r="C135" s="307"/>
      <c r="D135" s="307"/>
      <c r="E135" s="307"/>
      <c r="F135" s="307"/>
      <c r="G135" s="307"/>
      <c r="H135" s="308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9"/>
    </row>
    <row r="136" spans="1:19" s="41" customFormat="1" ht="18" customHeight="1" thickBot="1" x14ac:dyDescent="0.35">
      <c r="A136" s="881"/>
      <c r="B136" s="881"/>
      <c r="C136" s="881"/>
      <c r="D136" s="881"/>
      <c r="E136" s="881"/>
      <c r="F136" s="882"/>
      <c r="G136" s="882"/>
      <c r="H136" s="882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 s="41" customFormat="1" ht="18" customHeight="1" x14ac:dyDescent="0.3">
      <c r="A137" s="244"/>
      <c r="B137" s="249"/>
      <c r="C137" s="255"/>
      <c r="D137" s="18"/>
      <c r="E137" s="18"/>
      <c r="F137" s="19"/>
      <c r="G137" s="20"/>
      <c r="H137" s="19"/>
      <c r="I137" s="102"/>
      <c r="J137" s="102"/>
      <c r="K137" s="269"/>
      <c r="L137" s="102"/>
      <c r="M137" s="102"/>
      <c r="N137" s="102"/>
      <c r="O137" s="103"/>
      <c r="P137" s="103"/>
      <c r="Q137" s="103"/>
      <c r="R137" s="103"/>
      <c r="S137" s="104"/>
    </row>
    <row r="138" spans="1:19" s="41" customFormat="1" ht="18" customHeight="1" x14ac:dyDescent="0.3">
      <c r="B138" s="272"/>
      <c r="C138" s="255"/>
      <c r="D138" s="18"/>
      <c r="E138" s="245"/>
      <c r="F138" s="25"/>
      <c r="G138" s="252"/>
      <c r="H138" s="21"/>
      <c r="I138" s="22"/>
      <c r="J138" s="22"/>
      <c r="K138" s="100"/>
      <c r="L138" s="105"/>
      <c r="M138" s="22"/>
      <c r="N138" s="22"/>
      <c r="O138" s="24"/>
      <c r="P138" s="24"/>
      <c r="Q138" s="24"/>
      <c r="R138" s="24"/>
      <c r="S138" s="106"/>
    </row>
    <row r="139" spans="1:19" s="41" customFormat="1" ht="18" customHeight="1" x14ac:dyDescent="0.3">
      <c r="B139" s="272"/>
      <c r="C139" s="274"/>
      <c r="D139" s="18"/>
      <c r="E139" s="245"/>
      <c r="F139" s="257"/>
      <c r="G139" s="281"/>
      <c r="H139" s="21"/>
      <c r="I139" s="22"/>
      <c r="J139" s="22"/>
      <c r="K139" s="100"/>
      <c r="L139" s="105"/>
      <c r="M139" s="22"/>
      <c r="N139" s="22"/>
      <c r="O139" s="24"/>
      <c r="P139" s="24"/>
      <c r="Q139" s="24"/>
      <c r="R139" s="24"/>
      <c r="S139" s="106"/>
    </row>
    <row r="140" spans="1:19" s="41" customFormat="1" ht="18" customHeight="1" x14ac:dyDescent="0.3">
      <c r="B140" s="272"/>
      <c r="C140" s="274"/>
      <c r="D140" s="18"/>
      <c r="E140" s="245"/>
      <c r="F140" s="257"/>
      <c r="G140" s="281"/>
      <c r="H140" s="21"/>
      <c r="I140" s="22"/>
      <c r="J140" s="22"/>
      <c r="K140" s="100"/>
      <c r="L140" s="105"/>
      <c r="M140" s="22"/>
      <c r="N140" s="22"/>
      <c r="O140" s="24"/>
      <c r="P140" s="24"/>
      <c r="Q140" s="24"/>
      <c r="R140" s="24"/>
      <c r="S140" s="106"/>
    </row>
    <row r="141" spans="1:19" s="41" customFormat="1" ht="18" customHeight="1" x14ac:dyDescent="0.3">
      <c r="A141" s="244"/>
      <c r="B141" s="248"/>
      <c r="C141" s="274"/>
      <c r="D141" s="18"/>
      <c r="E141" s="245"/>
      <c r="F141" s="257"/>
      <c r="G141" s="258"/>
      <c r="H141" s="21"/>
      <c r="I141" s="22"/>
      <c r="J141" s="22"/>
      <c r="K141" s="100"/>
      <c r="L141" s="105"/>
      <c r="M141" s="22"/>
      <c r="N141" s="22"/>
      <c r="O141" s="24"/>
      <c r="P141" s="24"/>
      <c r="Q141" s="24"/>
      <c r="R141" s="24"/>
      <c r="S141" s="106"/>
    </row>
    <row r="142" spans="1:19" s="41" customFormat="1" ht="18" customHeight="1" x14ac:dyDescent="0.3">
      <c r="B142" s="272"/>
      <c r="C142" s="274"/>
      <c r="D142" s="18"/>
      <c r="E142" s="245"/>
      <c r="F142" s="257"/>
      <c r="G142" s="281"/>
      <c r="H142" s="21"/>
      <c r="I142" s="22"/>
      <c r="J142" s="22"/>
      <c r="K142" s="100"/>
      <c r="L142" s="105"/>
      <c r="M142" s="22"/>
      <c r="N142" s="22"/>
      <c r="O142" s="24"/>
      <c r="P142" s="24"/>
      <c r="Q142" s="24"/>
      <c r="R142" s="24"/>
      <c r="S142" s="106"/>
    </row>
    <row r="143" spans="1:19" s="41" customFormat="1" ht="18" customHeight="1" x14ac:dyDescent="0.3">
      <c r="B143" s="272"/>
      <c r="C143" s="274"/>
      <c r="D143" s="18"/>
      <c r="E143" s="245"/>
      <c r="F143" s="257"/>
      <c r="G143" s="281"/>
      <c r="H143" s="21"/>
      <c r="I143" s="22"/>
      <c r="J143" s="22"/>
      <c r="K143" s="100"/>
      <c r="L143" s="105"/>
      <c r="M143" s="22"/>
      <c r="N143" s="22"/>
      <c r="O143" s="24"/>
      <c r="P143" s="24"/>
      <c r="Q143" s="24"/>
      <c r="R143" s="24"/>
      <c r="S143" s="106"/>
    </row>
    <row r="144" spans="1:19" s="41" customFormat="1" ht="18" customHeight="1" x14ac:dyDescent="0.3">
      <c r="B144" s="272"/>
      <c r="C144" s="274"/>
      <c r="D144" s="18"/>
      <c r="E144" s="245"/>
      <c r="F144" s="257"/>
      <c r="G144" s="281"/>
      <c r="H144" s="21"/>
      <c r="I144" s="22"/>
      <c r="J144" s="22"/>
      <c r="K144" s="100"/>
      <c r="L144" s="105"/>
      <c r="M144" s="22"/>
      <c r="N144" s="22"/>
      <c r="O144" s="24"/>
      <c r="P144" s="24"/>
      <c r="Q144" s="24"/>
      <c r="R144" s="24"/>
      <c r="S144" s="106"/>
    </row>
    <row r="145" spans="1:19" s="41" customFormat="1" ht="18" customHeight="1" x14ac:dyDescent="0.3">
      <c r="A145" s="244"/>
      <c r="B145" s="248"/>
      <c r="C145" s="274"/>
      <c r="D145" s="18"/>
      <c r="E145" s="245"/>
      <c r="F145" s="257"/>
      <c r="G145" s="258"/>
      <c r="H145" s="21"/>
      <c r="I145" s="22"/>
      <c r="J145" s="22"/>
      <c r="K145" s="100"/>
      <c r="L145" s="105"/>
      <c r="M145" s="22"/>
      <c r="N145" s="22"/>
      <c r="O145" s="24"/>
      <c r="P145" s="24"/>
      <c r="Q145" s="24"/>
      <c r="R145" s="24"/>
      <c r="S145" s="106"/>
    </row>
    <row r="146" spans="1:19" s="41" customFormat="1" ht="18" customHeight="1" x14ac:dyDescent="0.3">
      <c r="B146" s="272"/>
      <c r="C146" s="274"/>
      <c r="D146" s="18"/>
      <c r="E146" s="245"/>
      <c r="F146" s="257"/>
      <c r="G146" s="281"/>
      <c r="H146" s="21"/>
      <c r="I146" s="22"/>
      <c r="J146" s="22"/>
      <c r="K146" s="100"/>
      <c r="L146" s="105"/>
      <c r="M146" s="22"/>
      <c r="N146" s="22"/>
      <c r="O146" s="24"/>
      <c r="P146" s="24"/>
      <c r="Q146" s="24"/>
      <c r="R146" s="24"/>
      <c r="S146" s="106"/>
    </row>
    <row r="147" spans="1:19" s="41" customFormat="1" ht="18" customHeight="1" x14ac:dyDescent="0.3">
      <c r="B147" s="277"/>
      <c r="C147" s="255"/>
      <c r="D147" s="18"/>
      <c r="E147" s="18"/>
      <c r="F147" s="25"/>
      <c r="G147" s="251"/>
      <c r="H147" s="21"/>
      <c r="I147" s="22"/>
      <c r="J147" s="22"/>
      <c r="K147" s="100"/>
      <c r="L147" s="105"/>
      <c r="M147" s="22"/>
      <c r="N147" s="22"/>
      <c r="O147" s="24"/>
      <c r="P147" s="24"/>
      <c r="Q147" s="24"/>
      <c r="R147" s="24"/>
      <c r="S147" s="106"/>
    </row>
    <row r="148" spans="1:19" s="41" customFormat="1" ht="18" customHeight="1" x14ac:dyDescent="0.3">
      <c r="B148" s="272"/>
      <c r="C148" s="255"/>
      <c r="D148" s="18"/>
      <c r="E148" s="18"/>
      <c r="F148" s="25"/>
      <c r="G148" s="251"/>
      <c r="H148" s="21"/>
      <c r="I148" s="22"/>
      <c r="J148" s="22"/>
      <c r="K148" s="100"/>
      <c r="L148" s="105"/>
      <c r="M148" s="22"/>
      <c r="N148" s="22"/>
      <c r="O148" s="24"/>
      <c r="P148" s="24"/>
      <c r="Q148" s="24"/>
      <c r="R148" s="24"/>
      <c r="S148" s="106"/>
    </row>
    <row r="149" spans="1:19" s="41" customFormat="1" ht="18" customHeight="1" x14ac:dyDescent="0.3">
      <c r="B149" s="272"/>
      <c r="C149" s="255"/>
      <c r="D149" s="18"/>
      <c r="E149" s="18"/>
      <c r="F149" s="25"/>
      <c r="G149" s="251"/>
      <c r="H149" s="21"/>
      <c r="I149" s="22"/>
      <c r="J149" s="22"/>
      <c r="K149" s="100"/>
      <c r="L149" s="105"/>
      <c r="M149" s="22"/>
      <c r="N149" s="22"/>
      <c r="O149" s="24"/>
      <c r="P149" s="24"/>
      <c r="Q149" s="24"/>
      <c r="R149" s="24"/>
      <c r="S149" s="106"/>
    </row>
    <row r="150" spans="1:19" s="41" customFormat="1" ht="18" customHeight="1" x14ac:dyDescent="0.3">
      <c r="B150" s="248"/>
      <c r="C150" s="255"/>
      <c r="D150" s="18"/>
      <c r="E150" s="18"/>
      <c r="F150" s="25"/>
      <c r="G150" s="283"/>
      <c r="H150" s="21"/>
      <c r="I150" s="22"/>
      <c r="J150" s="22"/>
      <c r="K150" s="100"/>
      <c r="L150" s="105"/>
      <c r="M150" s="22"/>
      <c r="N150" s="22"/>
      <c r="O150" s="24"/>
      <c r="P150" s="24"/>
      <c r="Q150" s="24"/>
      <c r="R150" s="24"/>
      <c r="S150" s="106"/>
    </row>
    <row r="151" spans="1:19" s="41" customFormat="1" ht="18" customHeight="1" x14ac:dyDescent="0.3">
      <c r="B151" s="248"/>
      <c r="C151" s="255"/>
      <c r="D151" s="18"/>
      <c r="E151" s="18"/>
      <c r="F151" s="25"/>
      <c r="G151" s="283"/>
      <c r="H151" s="21"/>
      <c r="I151" s="22"/>
      <c r="J151" s="22"/>
      <c r="K151" s="100"/>
      <c r="L151" s="105"/>
      <c r="M151" s="22"/>
      <c r="N151" s="22"/>
      <c r="O151" s="24"/>
      <c r="P151" s="24"/>
      <c r="Q151" s="24"/>
      <c r="R151" s="24"/>
      <c r="S151" s="106"/>
    </row>
    <row r="152" spans="1:19" s="41" customFormat="1" ht="18" customHeight="1" x14ac:dyDescent="0.3">
      <c r="A152" s="244"/>
      <c r="B152" s="248"/>
      <c r="C152" s="255"/>
      <c r="D152" s="18"/>
      <c r="E152" s="18"/>
      <c r="F152" s="25"/>
      <c r="G152" s="26"/>
      <c r="H152" s="21"/>
      <c r="I152" s="22"/>
      <c r="J152" s="22"/>
      <c r="K152" s="100"/>
      <c r="L152" s="105"/>
      <c r="M152" s="22"/>
      <c r="N152" s="22"/>
      <c r="O152" s="24"/>
      <c r="P152" s="24"/>
      <c r="Q152" s="24"/>
      <c r="R152" s="24"/>
      <c r="S152" s="106"/>
    </row>
    <row r="153" spans="1:19" s="41" customFormat="1" ht="18" customHeight="1" x14ac:dyDescent="0.3">
      <c r="B153" s="248"/>
      <c r="C153" s="62"/>
      <c r="D153" s="61"/>
      <c r="E153" s="61"/>
      <c r="F153" s="66"/>
      <c r="G153" s="67"/>
      <c r="H153" s="21"/>
      <c r="I153" s="22"/>
      <c r="J153" s="22"/>
      <c r="K153" s="100"/>
      <c r="L153" s="105"/>
      <c r="M153" s="22"/>
      <c r="N153" s="22"/>
      <c r="O153" s="24"/>
      <c r="P153" s="24"/>
      <c r="Q153" s="24"/>
      <c r="R153" s="24"/>
      <c r="S153" s="106"/>
    </row>
    <row r="154" spans="1:19" s="41" customFormat="1" ht="18" customHeight="1" x14ac:dyDescent="0.3">
      <c r="B154" s="248"/>
      <c r="C154" s="62"/>
      <c r="D154" s="61"/>
      <c r="E154" s="61"/>
      <c r="F154" s="66"/>
      <c r="G154" s="67"/>
      <c r="H154" s="21"/>
      <c r="I154" s="22"/>
      <c r="J154" s="22"/>
      <c r="K154" s="100"/>
      <c r="L154" s="105"/>
      <c r="M154" s="22"/>
      <c r="N154" s="22"/>
      <c r="O154" s="24"/>
      <c r="P154" s="24"/>
      <c r="Q154" s="24"/>
      <c r="R154" s="24"/>
      <c r="S154" s="106"/>
    </row>
    <row r="155" spans="1:19" s="41" customFormat="1" ht="18" customHeight="1" x14ac:dyDescent="0.3">
      <c r="A155" s="244"/>
      <c r="B155" s="256"/>
      <c r="C155" s="255"/>
      <c r="D155" s="18"/>
      <c r="E155" s="18"/>
      <c r="F155" s="25"/>
      <c r="G155" s="26"/>
      <c r="H155" s="21"/>
      <c r="I155" s="22"/>
      <c r="J155" s="22"/>
      <c r="K155" s="100"/>
      <c r="L155" s="105"/>
      <c r="M155" s="22"/>
      <c r="N155" s="22"/>
      <c r="O155" s="24"/>
      <c r="P155" s="24"/>
      <c r="Q155" s="24"/>
      <c r="R155" s="24"/>
      <c r="S155" s="106"/>
    </row>
    <row r="156" spans="1:19" s="41" customFormat="1" ht="18" customHeight="1" x14ac:dyDescent="0.3">
      <c r="A156" s="16"/>
      <c r="B156" s="279"/>
      <c r="C156" s="275"/>
      <c r="D156" s="142"/>
      <c r="E156" s="18"/>
      <c r="F156" s="143"/>
      <c r="G156" s="144"/>
      <c r="H156" s="21"/>
      <c r="I156" s="22"/>
      <c r="J156" s="22"/>
      <c r="K156" s="100"/>
      <c r="L156" s="105"/>
      <c r="M156" s="22"/>
      <c r="N156" s="22"/>
      <c r="O156" s="24"/>
      <c r="P156" s="24"/>
      <c r="Q156" s="24"/>
      <c r="R156" s="24"/>
      <c r="S156" s="106"/>
    </row>
    <row r="157" spans="1:19" s="41" customFormat="1" ht="18" customHeight="1" thickBot="1" x14ac:dyDescent="0.35">
      <c r="A157" s="40"/>
      <c r="B157" s="37"/>
      <c r="C157" s="28"/>
      <c r="D157" s="28"/>
      <c r="E157" s="28"/>
      <c r="F157" s="29"/>
      <c r="G157" s="30"/>
      <c r="H157" s="31"/>
      <c r="I157" s="28"/>
      <c r="J157" s="28"/>
      <c r="K157" s="108"/>
      <c r="L157" s="29"/>
      <c r="M157" s="107"/>
      <c r="N157" s="107"/>
      <c r="O157" s="107"/>
      <c r="P157" s="107"/>
      <c r="Q157" s="107"/>
      <c r="R157" s="107"/>
      <c r="S157" s="30"/>
    </row>
    <row r="158" spans="1:19" s="41" customFormat="1" ht="18" customHeight="1" x14ac:dyDescent="0.3">
      <c r="A158" s="305"/>
      <c r="B158" s="306"/>
      <c r="C158" s="307"/>
      <c r="D158" s="307"/>
      <c r="E158" s="307"/>
      <c r="F158" s="307"/>
      <c r="G158" s="307"/>
      <c r="H158" s="308"/>
      <c r="I158" s="307"/>
      <c r="J158" s="307"/>
      <c r="K158" s="307"/>
      <c r="L158" s="307"/>
      <c r="M158" s="307"/>
      <c r="N158" s="307"/>
      <c r="O158" s="307"/>
      <c r="P158" s="307"/>
      <c r="Q158" s="307"/>
      <c r="R158" s="307"/>
      <c r="S158" s="309"/>
    </row>
    <row r="159" spans="1:19" s="41" customFormat="1" ht="18" customHeight="1" thickBot="1" x14ac:dyDescent="0.35">
      <c r="A159" s="885"/>
      <c r="B159" s="885"/>
      <c r="C159" s="885"/>
      <c r="D159" s="885"/>
      <c r="E159" s="885"/>
      <c r="F159" s="885"/>
      <c r="G159" s="885"/>
      <c r="H159" s="885"/>
      <c r="I159" s="885"/>
      <c r="J159" s="885"/>
      <c r="K159" s="885"/>
      <c r="L159" s="57"/>
      <c r="M159" s="57"/>
      <c r="N159" s="57"/>
      <c r="O159" s="57"/>
      <c r="P159" s="57"/>
      <c r="Q159" s="57"/>
      <c r="R159" s="57"/>
      <c r="S159" s="58"/>
    </row>
    <row r="160" spans="1:19" s="41" customFormat="1" ht="18" customHeight="1" x14ac:dyDescent="0.3">
      <c r="A160" s="60"/>
      <c r="B160" s="237"/>
      <c r="C160" s="61"/>
      <c r="D160" s="61"/>
      <c r="E160" s="61"/>
      <c r="F160" s="239"/>
      <c r="G160" s="240"/>
      <c r="H160" s="62"/>
      <c r="I160" s="61"/>
      <c r="J160" s="61"/>
      <c r="K160" s="112"/>
      <c r="L160" s="239"/>
      <c r="M160" s="114"/>
      <c r="N160" s="114"/>
      <c r="O160" s="114"/>
      <c r="P160" s="114"/>
      <c r="Q160" s="114"/>
      <c r="R160" s="114"/>
      <c r="S160" s="115"/>
    </row>
    <row r="161" spans="1:19" s="41" customFormat="1" ht="18" customHeight="1" x14ac:dyDescent="0.3">
      <c r="A161" s="60"/>
      <c r="B161" s="238"/>
      <c r="C161" s="61"/>
      <c r="D161" s="61"/>
      <c r="E161" s="61"/>
      <c r="F161" s="66"/>
      <c r="G161" s="241"/>
      <c r="H161" s="62"/>
      <c r="I161" s="61"/>
      <c r="J161" s="61"/>
      <c r="K161" s="112"/>
      <c r="L161" s="242"/>
      <c r="M161" s="63"/>
      <c r="N161" s="63"/>
      <c r="O161" s="63"/>
      <c r="P161" s="63"/>
      <c r="Q161" s="63"/>
      <c r="R161" s="63"/>
      <c r="S161" s="67"/>
    </row>
    <row r="162" spans="1:19" s="41" customFormat="1" ht="18" customHeight="1" thickBot="1" x14ac:dyDescent="0.35">
      <c r="A162" s="40"/>
      <c r="B162" s="37"/>
      <c r="C162" s="28"/>
      <c r="D162" s="28"/>
      <c r="E162" s="28"/>
      <c r="F162" s="29"/>
      <c r="G162" s="284"/>
      <c r="H162" s="31"/>
      <c r="I162" s="28"/>
      <c r="J162" s="28"/>
      <c r="K162" s="108"/>
      <c r="L162" s="29"/>
      <c r="M162" s="107"/>
      <c r="N162" s="107"/>
      <c r="O162" s="107"/>
      <c r="P162" s="107"/>
      <c r="Q162" s="107"/>
      <c r="R162" s="107"/>
      <c r="S162" s="30"/>
    </row>
    <row r="163" spans="1:19" s="41" customFormat="1" ht="18" customHeight="1" x14ac:dyDescent="0.3">
      <c r="A163" s="45"/>
      <c r="B163" s="121"/>
      <c r="C163" s="46"/>
      <c r="D163" s="46"/>
      <c r="E163" s="46"/>
      <c r="F163" s="46"/>
      <c r="G163" s="46"/>
      <c r="H163" s="47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122"/>
    </row>
    <row r="164" spans="1:19" s="41" customFormat="1" ht="18" customHeight="1" thickBot="1" x14ac:dyDescent="0.35">
      <c r="A164" s="885"/>
      <c r="B164" s="885"/>
      <c r="C164" s="885"/>
      <c r="D164" s="885"/>
      <c r="E164" s="885"/>
      <c r="F164" s="885"/>
      <c r="G164" s="885"/>
      <c r="H164" s="885"/>
      <c r="I164" s="885"/>
      <c r="J164" s="885"/>
      <c r="K164" s="885"/>
      <c r="L164" s="57"/>
      <c r="M164" s="57"/>
      <c r="N164" s="57"/>
      <c r="O164" s="57"/>
      <c r="P164" s="57"/>
      <c r="Q164" s="57"/>
      <c r="R164" s="57"/>
      <c r="S164" s="58"/>
    </row>
    <row r="165" spans="1:19" s="41" customFormat="1" ht="18" customHeight="1" x14ac:dyDescent="0.3">
      <c r="A165" s="60"/>
      <c r="B165" s="237"/>
      <c r="C165" s="61"/>
      <c r="D165" s="61"/>
      <c r="E165" s="61"/>
      <c r="F165" s="239"/>
      <c r="G165" s="240"/>
      <c r="H165" s="62"/>
      <c r="I165" s="61"/>
      <c r="J165" s="61"/>
      <c r="K165" s="112"/>
      <c r="L165" s="113"/>
      <c r="M165" s="114"/>
      <c r="N165" s="114"/>
      <c r="O165" s="114"/>
      <c r="P165" s="114"/>
      <c r="Q165" s="114"/>
      <c r="R165" s="114"/>
      <c r="S165" s="115"/>
    </row>
    <row r="166" spans="1:19" s="41" customFormat="1" ht="18" customHeight="1" x14ac:dyDescent="0.3">
      <c r="A166" s="60"/>
      <c r="B166" s="65"/>
      <c r="C166" s="61"/>
      <c r="D166" s="61"/>
      <c r="E166" s="61"/>
      <c r="F166" s="66"/>
      <c r="G166" s="67"/>
      <c r="H166" s="62"/>
      <c r="I166" s="61"/>
      <c r="J166" s="61"/>
      <c r="K166" s="112"/>
      <c r="L166" s="66"/>
      <c r="M166" s="63"/>
      <c r="N166" s="63"/>
      <c r="O166" s="63"/>
      <c r="P166" s="63"/>
      <c r="Q166" s="63"/>
      <c r="R166" s="63"/>
      <c r="S166" s="67"/>
    </row>
    <row r="167" spans="1:19" s="41" customFormat="1" ht="18" customHeight="1" thickBot="1" x14ac:dyDescent="0.35">
      <c r="A167" s="68"/>
      <c r="B167" s="69"/>
      <c r="C167" s="70"/>
      <c r="D167" s="70"/>
      <c r="E167" s="70"/>
      <c r="F167" s="71"/>
      <c r="G167" s="270"/>
      <c r="H167" s="73"/>
      <c r="I167" s="70"/>
      <c r="J167" s="70"/>
      <c r="K167" s="116"/>
      <c r="L167" s="117"/>
      <c r="M167" s="28"/>
      <c r="N167" s="28"/>
      <c r="O167" s="28"/>
      <c r="P167" s="28"/>
      <c r="Q167" s="28"/>
      <c r="R167" s="28"/>
      <c r="S167" s="118"/>
    </row>
    <row r="168" spans="1:19" s="41" customFormat="1" ht="18" customHeight="1" thickBot="1" x14ac:dyDescent="0.35">
      <c r="A168" s="902"/>
      <c r="B168" s="903"/>
      <c r="C168" s="74"/>
      <c r="D168" s="74"/>
      <c r="E168" s="74"/>
      <c r="F168" s="74"/>
      <c r="G168" s="243"/>
      <c r="H168" s="243"/>
      <c r="I168" s="74"/>
      <c r="J168" s="74"/>
      <c r="K168" s="271"/>
      <c r="L168" s="271"/>
      <c r="M168" s="271"/>
      <c r="N168" s="271"/>
      <c r="O168" s="271"/>
      <c r="P168" s="271"/>
      <c r="Q168" s="271"/>
      <c r="R168" s="271"/>
      <c r="S168" s="74"/>
    </row>
    <row r="170" spans="1:19" s="41" customFormat="1" ht="18" customHeight="1" thickBot="1" x14ac:dyDescent="0.35">
      <c r="A170" s="885"/>
      <c r="B170" s="885"/>
      <c r="C170" s="885"/>
      <c r="D170" s="885"/>
      <c r="E170" s="885"/>
      <c r="F170" s="885"/>
      <c r="G170" s="885"/>
      <c r="H170" s="88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</row>
    <row r="171" spans="1:19" s="41" customFormat="1" ht="18" customHeight="1" thickBot="1" x14ac:dyDescent="0.35">
      <c r="A171" s="39"/>
      <c r="B171" s="43"/>
      <c r="C171" s="43"/>
      <c r="D171" s="43"/>
      <c r="E171" s="43"/>
      <c r="F171" s="48"/>
      <c r="G171" s="49"/>
      <c r="H171" s="44"/>
      <c r="I171" s="43"/>
      <c r="J171" s="43"/>
      <c r="K171" s="109"/>
      <c r="L171" s="48"/>
      <c r="M171" s="111"/>
      <c r="N171" s="111"/>
      <c r="O171" s="111"/>
      <c r="P171" s="111"/>
      <c r="Q171" s="111"/>
      <c r="R171" s="111"/>
      <c r="S171" s="49"/>
    </row>
    <row r="172" spans="1:19" s="41" customFormat="1" ht="18" customHeight="1" x14ac:dyDescent="0.3">
      <c r="A172" s="50"/>
      <c r="B172" s="343"/>
      <c r="C172" s="51"/>
      <c r="D172" s="51"/>
      <c r="E172" s="51"/>
      <c r="F172" s="52"/>
      <c r="G172" s="53"/>
      <c r="H172" s="54"/>
      <c r="I172" s="51"/>
      <c r="J172" s="51"/>
      <c r="K172" s="110"/>
      <c r="L172" s="52"/>
      <c r="M172" s="51"/>
      <c r="N172" s="51"/>
      <c r="O172" s="51"/>
      <c r="P172" s="51"/>
      <c r="Q172" s="51"/>
      <c r="R172" s="51"/>
      <c r="S172" s="53"/>
    </row>
    <row r="173" spans="1:19" s="41" customFormat="1" ht="18" customHeight="1" x14ac:dyDescent="0.3">
      <c r="A173" s="50"/>
      <c r="B173" s="344"/>
      <c r="C173" s="51"/>
      <c r="D173" s="51"/>
      <c r="E173" s="51"/>
      <c r="F173" s="52"/>
      <c r="G173" s="53"/>
      <c r="H173" s="54"/>
      <c r="I173" s="51"/>
      <c r="J173" s="51"/>
      <c r="K173" s="110"/>
      <c r="L173" s="52"/>
      <c r="M173" s="51"/>
      <c r="N173" s="51"/>
      <c r="O173" s="51"/>
      <c r="P173" s="51"/>
      <c r="Q173" s="51"/>
      <c r="R173" s="51"/>
      <c r="S173" s="53"/>
    </row>
    <row r="174" spans="1:19" s="41" customFormat="1" ht="18" customHeight="1" x14ac:dyDescent="0.3">
      <c r="A174" s="50"/>
      <c r="B174" s="345"/>
      <c r="C174" s="51"/>
      <c r="D174" s="51"/>
      <c r="E174" s="51"/>
      <c r="F174" s="52"/>
      <c r="G174" s="53"/>
      <c r="H174" s="54"/>
      <c r="I174" s="51"/>
      <c r="J174" s="51"/>
      <c r="K174" s="110"/>
      <c r="L174" s="52"/>
      <c r="M174" s="51"/>
      <c r="N174" s="51"/>
      <c r="O174" s="51"/>
      <c r="P174" s="51"/>
      <c r="Q174" s="51"/>
      <c r="R174" s="51"/>
      <c r="S174" s="53"/>
    </row>
    <row r="175" spans="1:19" s="41" customFormat="1" ht="18" customHeight="1" x14ac:dyDescent="0.3">
      <c r="A175" s="50"/>
      <c r="B175" s="344"/>
      <c r="C175" s="51"/>
      <c r="D175" s="51"/>
      <c r="E175" s="51"/>
      <c r="F175" s="52"/>
      <c r="G175" s="53"/>
      <c r="H175" s="54"/>
      <c r="I175" s="51"/>
      <c r="J175" s="51"/>
      <c r="K175" s="110"/>
      <c r="L175" s="52"/>
      <c r="M175" s="51"/>
      <c r="N175" s="51"/>
      <c r="O175" s="51"/>
      <c r="P175" s="51"/>
      <c r="Q175" s="51"/>
      <c r="R175" s="51"/>
      <c r="S175" s="53"/>
    </row>
    <row r="176" spans="1:19" s="41" customFormat="1" ht="18" customHeight="1" x14ac:dyDescent="0.3">
      <c r="A176" s="50"/>
      <c r="B176" s="345"/>
      <c r="C176" s="51"/>
      <c r="D176" s="51"/>
      <c r="E176" s="51"/>
      <c r="F176" s="52"/>
      <c r="G176" s="53"/>
      <c r="H176" s="54"/>
      <c r="I176" s="51"/>
      <c r="J176" s="51"/>
      <c r="K176" s="110"/>
      <c r="L176" s="52"/>
      <c r="M176" s="51"/>
      <c r="N176" s="51"/>
      <c r="O176" s="51"/>
      <c r="P176" s="51"/>
      <c r="Q176" s="51"/>
      <c r="R176" s="51"/>
      <c r="S176" s="53"/>
    </row>
    <row r="177" spans="1:19" s="41" customFormat="1" ht="18" customHeight="1" x14ac:dyDescent="0.3">
      <c r="A177" s="42"/>
      <c r="B177" s="344"/>
      <c r="C177" s="43"/>
      <c r="D177" s="43"/>
      <c r="E177" s="43"/>
      <c r="F177" s="55"/>
      <c r="G177" s="56"/>
      <c r="H177" s="44"/>
      <c r="I177" s="43"/>
      <c r="J177" s="43"/>
      <c r="K177" s="109"/>
      <c r="L177" s="55"/>
      <c r="M177" s="43"/>
      <c r="N177" s="43"/>
      <c r="O177" s="43"/>
      <c r="P177" s="43"/>
      <c r="Q177" s="43"/>
      <c r="R177" s="43"/>
      <c r="S177" s="56"/>
    </row>
    <row r="178" spans="1:19" s="41" customFormat="1" ht="18" customHeight="1" thickBot="1" x14ac:dyDescent="0.35">
      <c r="A178" s="39"/>
      <c r="B178" s="346"/>
      <c r="C178" s="43"/>
      <c r="D178" s="43"/>
      <c r="E178" s="43"/>
      <c r="F178" s="55"/>
      <c r="G178" s="56"/>
      <c r="H178" s="44"/>
      <c r="I178" s="43"/>
      <c r="J178" s="43"/>
      <c r="K178" s="109"/>
      <c r="L178" s="55"/>
      <c r="M178" s="43"/>
      <c r="N178" s="43"/>
      <c r="O178" s="43"/>
      <c r="P178" s="43"/>
      <c r="Q178" s="43"/>
      <c r="R178" s="43"/>
      <c r="S178" s="56"/>
    </row>
    <row r="179" spans="1:19" s="41" customFormat="1" ht="18" customHeight="1" x14ac:dyDescent="0.3">
      <c r="A179" s="50"/>
      <c r="B179" s="51"/>
      <c r="C179" s="51"/>
      <c r="D179" s="51"/>
      <c r="E179" s="51"/>
      <c r="F179" s="52"/>
      <c r="G179" s="53"/>
      <c r="H179" s="54"/>
      <c r="I179" s="51"/>
      <c r="J179" s="51"/>
      <c r="K179" s="110"/>
      <c r="L179" s="52"/>
      <c r="M179" s="51"/>
      <c r="N179" s="51"/>
      <c r="O179" s="51"/>
      <c r="P179" s="51"/>
      <c r="Q179" s="51"/>
      <c r="R179" s="51"/>
      <c r="S179" s="53"/>
    </row>
    <row r="180" spans="1:19" s="41" customFormat="1" ht="18" customHeight="1" x14ac:dyDescent="0.3">
      <c r="A180" s="50"/>
      <c r="B180" s="51"/>
      <c r="C180" s="51"/>
      <c r="D180" s="51"/>
      <c r="E180" s="51"/>
      <c r="F180" s="52"/>
      <c r="G180" s="53"/>
      <c r="H180" s="54"/>
      <c r="I180" s="51"/>
      <c r="J180" s="51"/>
      <c r="K180" s="110"/>
      <c r="L180" s="52"/>
      <c r="M180" s="51"/>
      <c r="N180" s="51"/>
      <c r="O180" s="51"/>
      <c r="P180" s="51"/>
      <c r="Q180" s="51"/>
      <c r="R180" s="51"/>
      <c r="S180" s="53"/>
    </row>
    <row r="181" spans="1:19" s="41" customFormat="1" ht="18" customHeight="1" x14ac:dyDescent="0.3">
      <c r="A181" s="50"/>
      <c r="B181" s="51"/>
      <c r="C181" s="51"/>
      <c r="D181" s="51"/>
      <c r="E181" s="51"/>
      <c r="F181" s="52"/>
      <c r="G181" s="53"/>
      <c r="H181" s="54"/>
      <c r="I181" s="51"/>
      <c r="J181" s="51"/>
      <c r="K181" s="110"/>
      <c r="L181" s="52"/>
      <c r="M181" s="51"/>
      <c r="N181" s="51"/>
      <c r="O181" s="51"/>
      <c r="P181" s="51"/>
      <c r="Q181" s="51"/>
      <c r="R181" s="51"/>
      <c r="S181" s="53"/>
    </row>
    <row r="182" spans="1:19" s="41" customFormat="1" ht="18" customHeight="1" x14ac:dyDescent="0.3">
      <c r="A182" s="50"/>
      <c r="B182" s="51"/>
      <c r="C182" s="51"/>
      <c r="D182" s="51"/>
      <c r="E182" s="51"/>
      <c r="F182" s="52"/>
      <c r="G182" s="53"/>
      <c r="H182" s="54"/>
      <c r="I182" s="51"/>
      <c r="J182" s="51"/>
      <c r="K182" s="110"/>
      <c r="L182" s="52"/>
      <c r="M182" s="51"/>
      <c r="N182" s="51"/>
      <c r="O182" s="51"/>
      <c r="P182" s="51"/>
      <c r="Q182" s="51"/>
      <c r="R182" s="51"/>
      <c r="S182" s="53"/>
    </row>
    <row r="183" spans="1:19" s="41" customFormat="1" ht="18" customHeight="1" x14ac:dyDescent="0.3">
      <c r="A183" s="50"/>
      <c r="B183" s="51"/>
      <c r="C183" s="51"/>
      <c r="D183" s="51"/>
      <c r="E183" s="51"/>
      <c r="F183" s="52"/>
      <c r="G183" s="53"/>
      <c r="H183" s="54"/>
      <c r="I183" s="51"/>
      <c r="J183" s="51"/>
      <c r="K183" s="110"/>
      <c r="L183" s="52"/>
      <c r="M183" s="51"/>
      <c r="N183" s="51"/>
      <c r="O183" s="51"/>
      <c r="P183" s="51"/>
      <c r="Q183" s="51"/>
      <c r="R183" s="51"/>
      <c r="S183" s="53"/>
    </row>
    <row r="184" spans="1:19" s="41" customFormat="1" ht="18" customHeight="1" x14ac:dyDescent="0.3">
      <c r="A184" s="42"/>
      <c r="B184" s="43"/>
      <c r="C184" s="43"/>
      <c r="D184" s="43"/>
      <c r="E184" s="43"/>
      <c r="F184" s="55"/>
      <c r="G184" s="56"/>
      <c r="H184" s="44"/>
      <c r="I184" s="43"/>
      <c r="J184" s="43"/>
      <c r="K184" s="109"/>
      <c r="L184" s="55"/>
      <c r="M184" s="43"/>
      <c r="N184" s="43"/>
      <c r="O184" s="43"/>
      <c r="P184" s="43"/>
      <c r="Q184" s="43"/>
      <c r="R184" s="43"/>
      <c r="S184" s="56"/>
    </row>
    <row r="185" spans="1:19" s="41" customFormat="1" ht="18" customHeight="1" x14ac:dyDescent="0.3">
      <c r="A185" s="39"/>
      <c r="B185" s="43"/>
      <c r="C185" s="43"/>
      <c r="D185" s="43"/>
      <c r="E185" s="43"/>
      <c r="F185" s="55"/>
      <c r="G185" s="56"/>
      <c r="H185" s="44"/>
      <c r="I185" s="43"/>
      <c r="J185" s="43"/>
      <c r="K185" s="109"/>
      <c r="L185" s="55"/>
      <c r="M185" s="43"/>
      <c r="N185" s="43"/>
      <c r="O185" s="43"/>
      <c r="P185" s="43"/>
      <c r="Q185" s="43"/>
      <c r="R185" s="43"/>
      <c r="S185" s="56"/>
    </row>
    <row r="186" spans="1:19" s="41" customFormat="1" ht="18" customHeight="1" x14ac:dyDescent="0.3">
      <c r="A186" s="50"/>
      <c r="B186" s="51"/>
      <c r="C186" s="51"/>
      <c r="D186" s="51"/>
      <c r="E186" s="51"/>
      <c r="F186" s="52"/>
      <c r="G186" s="53"/>
      <c r="H186" s="54"/>
      <c r="I186" s="51"/>
      <c r="J186" s="51"/>
      <c r="K186" s="110"/>
      <c r="L186" s="52"/>
      <c r="M186" s="51"/>
      <c r="N186" s="51"/>
      <c r="O186" s="51"/>
      <c r="P186" s="51"/>
      <c r="Q186" s="51"/>
      <c r="R186" s="51"/>
      <c r="S186" s="53"/>
    </row>
    <row r="187" spans="1:19" s="41" customFormat="1" ht="18" customHeight="1" x14ac:dyDescent="0.3">
      <c r="A187" s="50"/>
      <c r="B187" s="51"/>
      <c r="C187" s="51"/>
      <c r="D187" s="51"/>
      <c r="E187" s="51"/>
      <c r="F187" s="52"/>
      <c r="G187" s="53"/>
      <c r="H187" s="54"/>
      <c r="I187" s="51"/>
      <c r="J187" s="51"/>
      <c r="K187" s="110"/>
      <c r="L187" s="52"/>
      <c r="M187" s="51"/>
      <c r="N187" s="51"/>
      <c r="O187" s="51"/>
      <c r="P187" s="51"/>
      <c r="Q187" s="51"/>
      <c r="R187" s="51"/>
      <c r="S187" s="53"/>
    </row>
    <row r="188" spans="1:19" s="41" customFormat="1" ht="18" customHeight="1" x14ac:dyDescent="0.3">
      <c r="A188" s="50"/>
      <c r="B188" s="51"/>
      <c r="C188" s="51"/>
      <c r="D188" s="51"/>
      <c r="E188" s="51"/>
      <c r="F188" s="52"/>
      <c r="G188" s="53"/>
      <c r="H188" s="54"/>
      <c r="I188" s="51"/>
      <c r="J188" s="51"/>
      <c r="K188" s="110"/>
      <c r="L188" s="52"/>
      <c r="M188" s="51"/>
      <c r="N188" s="51"/>
      <c r="O188" s="51"/>
      <c r="P188" s="51"/>
      <c r="Q188" s="51"/>
      <c r="R188" s="51"/>
      <c r="S188" s="53"/>
    </row>
    <row r="189" spans="1:19" s="41" customFormat="1" ht="18" customHeight="1" x14ac:dyDescent="0.3">
      <c r="A189" s="50"/>
      <c r="B189" s="51"/>
      <c r="C189" s="51"/>
      <c r="D189" s="51"/>
      <c r="E189" s="51"/>
      <c r="F189" s="52"/>
      <c r="G189" s="53"/>
      <c r="H189" s="54"/>
      <c r="I189" s="51"/>
      <c r="J189" s="51"/>
      <c r="K189" s="110"/>
      <c r="L189" s="52"/>
      <c r="M189" s="51"/>
      <c r="N189" s="51"/>
      <c r="O189" s="51"/>
      <c r="P189" s="51"/>
      <c r="Q189" s="51"/>
      <c r="R189" s="51"/>
      <c r="S189" s="53"/>
    </row>
    <row r="190" spans="1:19" s="41" customFormat="1" ht="18" customHeight="1" x14ac:dyDescent="0.3">
      <c r="A190" s="50"/>
      <c r="B190" s="51"/>
      <c r="C190" s="51"/>
      <c r="D190" s="51"/>
      <c r="E190" s="51"/>
      <c r="F190" s="52"/>
      <c r="G190" s="53"/>
      <c r="H190" s="54"/>
      <c r="I190" s="51"/>
      <c r="J190" s="51"/>
      <c r="K190" s="110"/>
      <c r="L190" s="52"/>
      <c r="M190" s="51"/>
      <c r="N190" s="51"/>
      <c r="O190" s="51"/>
      <c r="P190" s="51"/>
      <c r="Q190" s="51"/>
      <c r="R190" s="51"/>
      <c r="S190" s="53"/>
    </row>
    <row r="191" spans="1:19" s="41" customFormat="1" ht="18" customHeight="1" x14ac:dyDescent="0.3">
      <c r="A191" s="42"/>
      <c r="B191" s="43"/>
      <c r="C191" s="43"/>
      <c r="D191" s="43"/>
      <c r="E191" s="43"/>
      <c r="F191" s="55"/>
      <c r="G191" s="56"/>
      <c r="H191" s="44"/>
      <c r="I191" s="43"/>
      <c r="J191" s="43"/>
      <c r="K191" s="109"/>
      <c r="L191" s="55"/>
      <c r="M191" s="43"/>
      <c r="N191" s="43"/>
      <c r="O191" s="43"/>
      <c r="P191" s="43"/>
      <c r="Q191" s="43"/>
      <c r="R191" s="43"/>
      <c r="S191" s="56"/>
    </row>
    <row r="192" spans="1:19" s="41" customFormat="1" ht="18" customHeight="1" thickBot="1" x14ac:dyDescent="0.35">
      <c r="A192" s="40"/>
      <c r="B192" s="27"/>
      <c r="C192" s="28"/>
      <c r="D192" s="28"/>
      <c r="E192" s="28"/>
      <c r="F192" s="29"/>
      <c r="G192" s="30"/>
      <c r="H192" s="31"/>
      <c r="I192" s="28"/>
      <c r="J192" s="28"/>
      <c r="K192" s="108"/>
      <c r="L192" s="29"/>
      <c r="M192" s="107"/>
      <c r="N192" s="107"/>
      <c r="O192" s="107"/>
      <c r="P192" s="107"/>
      <c r="Q192" s="107"/>
      <c r="R192" s="107"/>
      <c r="S192" s="30"/>
    </row>
    <row r="193" spans="1:22" s="41" customFormat="1" ht="18" customHeight="1" x14ac:dyDescent="0.3">
      <c r="A193" s="45"/>
      <c r="B193" s="121"/>
      <c r="C193" s="46"/>
      <c r="D193" s="46"/>
      <c r="E193" s="46"/>
      <c r="F193" s="46"/>
      <c r="G193" s="46"/>
      <c r="H193" s="47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122"/>
    </row>
    <row r="194" spans="1:22" ht="18" x14ac:dyDescent="0.35">
      <c r="A194" s="885"/>
      <c r="B194" s="885"/>
      <c r="C194" s="885"/>
      <c r="D194" s="885"/>
      <c r="E194" s="885"/>
      <c r="F194" s="885"/>
      <c r="G194" s="885"/>
      <c r="H194" s="885"/>
      <c r="I194" s="82"/>
      <c r="J194" s="83"/>
      <c r="K194" s="81"/>
      <c r="L194" s="81"/>
      <c r="M194" s="83"/>
      <c r="N194" s="83"/>
      <c r="O194" s="83"/>
      <c r="P194" s="83"/>
      <c r="Q194" s="83"/>
      <c r="R194" s="83"/>
      <c r="S194" s="83"/>
      <c r="T194" s="83"/>
      <c r="U194" s="83"/>
      <c r="V194" s="83"/>
    </row>
    <row r="195" spans="1:22" ht="13.95" customHeight="1" x14ac:dyDescent="0.3">
      <c r="A195" s="901"/>
      <c r="B195" s="895"/>
      <c r="C195" s="895"/>
      <c r="D195" s="895"/>
      <c r="E195" s="895"/>
      <c r="F195" s="895"/>
      <c r="G195" s="895"/>
      <c r="H195" s="895"/>
      <c r="I195" s="897"/>
      <c r="J195" s="896"/>
      <c r="K195" s="896"/>
      <c r="L195" s="896"/>
      <c r="M195" s="896"/>
      <c r="N195" s="896"/>
      <c r="O195" s="896"/>
      <c r="P195" s="896"/>
      <c r="Q195" s="896"/>
      <c r="R195" s="896"/>
      <c r="S195" s="896"/>
    </row>
    <row r="196" spans="1:22" ht="13.95" customHeight="1" x14ac:dyDescent="0.3">
      <c r="A196" s="901"/>
      <c r="B196" s="895"/>
      <c r="C196" s="895"/>
      <c r="D196" s="895"/>
      <c r="E196" s="895"/>
      <c r="F196" s="895"/>
      <c r="G196" s="895"/>
      <c r="H196" s="895"/>
      <c r="I196" s="897"/>
      <c r="J196" s="896"/>
      <c r="K196" s="128"/>
      <c r="L196" s="896"/>
      <c r="M196" s="896"/>
      <c r="N196" s="896"/>
      <c r="O196" s="896"/>
      <c r="P196" s="896"/>
      <c r="Q196" s="896"/>
      <c r="R196" s="896"/>
      <c r="S196" s="896"/>
    </row>
    <row r="197" spans="1:22" x14ac:dyDescent="0.3">
      <c r="A197" s="901"/>
      <c r="B197" s="895"/>
      <c r="C197" s="895"/>
      <c r="D197" s="895"/>
      <c r="E197" s="895"/>
      <c r="F197" s="895"/>
      <c r="G197" s="895"/>
      <c r="H197" s="895"/>
      <c r="I197" s="897"/>
      <c r="J197" s="896"/>
      <c r="K197" s="84"/>
      <c r="L197" s="128"/>
      <c r="M197" s="128"/>
      <c r="N197" s="128"/>
      <c r="O197" s="128"/>
      <c r="P197" s="128"/>
      <c r="Q197" s="128"/>
      <c r="R197" s="128"/>
      <c r="S197" s="128"/>
    </row>
    <row r="198" spans="1:22" ht="42.45" customHeight="1" x14ac:dyDescent="0.3">
      <c r="A198" s="85"/>
      <c r="B198" s="900"/>
      <c r="C198" s="900"/>
      <c r="D198" s="899"/>
      <c r="E198" s="899"/>
      <c r="F198" s="899"/>
      <c r="G198" s="899"/>
      <c r="H198" s="899"/>
      <c r="I198" s="86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</row>
    <row r="199" spans="1:22" ht="19.2" customHeight="1" x14ac:dyDescent="0.3">
      <c r="A199" s="87"/>
      <c r="B199" s="899"/>
      <c r="C199" s="899"/>
      <c r="D199" s="899"/>
      <c r="E199" s="899"/>
      <c r="F199" s="899"/>
      <c r="G199" s="899"/>
      <c r="H199" s="899"/>
      <c r="I199" s="86"/>
      <c r="J199" s="129"/>
      <c r="K199" s="127"/>
      <c r="L199" s="127"/>
      <c r="M199" s="127"/>
      <c r="N199" s="127"/>
      <c r="O199" s="127"/>
      <c r="P199" s="127"/>
      <c r="Q199" s="127"/>
      <c r="R199" s="127"/>
      <c r="S199" s="127"/>
    </row>
    <row r="200" spans="1:22" ht="19.2" customHeight="1" x14ac:dyDescent="0.3">
      <c r="A200" s="87"/>
      <c r="B200" s="899"/>
      <c r="C200" s="899"/>
      <c r="D200" s="899"/>
      <c r="E200" s="899"/>
      <c r="F200" s="899"/>
      <c r="G200" s="899"/>
      <c r="H200" s="899"/>
      <c r="I200" s="86"/>
      <c r="J200" s="129"/>
      <c r="K200" s="127"/>
      <c r="L200" s="127"/>
      <c r="M200" s="127"/>
      <c r="N200" s="127"/>
      <c r="O200" s="127"/>
      <c r="P200" s="127"/>
      <c r="Q200" s="127"/>
      <c r="R200" s="127"/>
      <c r="S200" s="127"/>
    </row>
    <row r="201" spans="1:22" x14ac:dyDescent="0.3">
      <c r="A201" s="88"/>
      <c r="B201" s="75"/>
      <c r="C201" s="76"/>
      <c r="D201" s="77"/>
      <c r="E201" s="78"/>
      <c r="F201" s="78"/>
      <c r="G201" s="78"/>
      <c r="H201" s="78"/>
      <c r="I201" s="79"/>
      <c r="J201" s="80"/>
      <c r="K201" s="78"/>
      <c r="L201" s="78"/>
      <c r="M201" s="80"/>
      <c r="N201" s="80"/>
      <c r="O201" s="80"/>
      <c r="P201" s="80"/>
      <c r="Q201" s="80"/>
      <c r="R201" s="80"/>
      <c r="S201" s="80"/>
      <c r="T201" s="80"/>
      <c r="U201" s="80"/>
      <c r="V201" s="80"/>
    </row>
    <row r="202" spans="1:22" ht="17.399999999999999" x14ac:dyDescent="0.35">
      <c r="A202" s="89"/>
      <c r="B202" s="89"/>
      <c r="C202" s="89"/>
      <c r="D202" s="89"/>
      <c r="E202" s="89"/>
      <c r="F202" s="89"/>
      <c r="G202" s="89"/>
      <c r="H202" s="89"/>
      <c r="I202" s="89"/>
      <c r="J202" s="81"/>
      <c r="K202" s="81"/>
      <c r="L202" s="81"/>
      <c r="M202" s="81"/>
      <c r="N202" s="83"/>
      <c r="O202" s="83"/>
      <c r="P202" s="83"/>
      <c r="Q202" s="83"/>
      <c r="R202" s="83"/>
      <c r="S202" s="83"/>
      <c r="T202" s="83"/>
      <c r="U202" s="83"/>
      <c r="V202" s="83"/>
    </row>
    <row r="203" spans="1:22" ht="17.399999999999999" x14ac:dyDescent="0.35">
      <c r="A203" s="81"/>
      <c r="B203" s="89"/>
      <c r="C203" s="89"/>
      <c r="D203" s="89"/>
      <c r="E203" s="89"/>
      <c r="F203" s="89"/>
      <c r="G203" s="89"/>
      <c r="H203" s="89"/>
      <c r="I203" s="89"/>
      <c r="J203" s="81"/>
      <c r="K203" s="81"/>
      <c r="L203" s="81"/>
      <c r="M203" s="81"/>
      <c r="N203" s="83"/>
      <c r="O203" s="83"/>
      <c r="P203" s="83"/>
      <c r="Q203" s="83"/>
      <c r="R203" s="83"/>
      <c r="S203" s="83"/>
      <c r="T203" s="83"/>
      <c r="U203" s="83"/>
      <c r="V203" s="83"/>
    </row>
    <row r="204" spans="1:22" ht="17.7" customHeight="1" x14ac:dyDescent="0.35">
      <c r="A204" s="892"/>
      <c r="B204" s="892"/>
      <c r="C204" s="892"/>
      <c r="D204" s="892"/>
      <c r="E204" s="892"/>
      <c r="F204" s="892"/>
      <c r="G204" s="892"/>
      <c r="H204" s="892"/>
      <c r="I204" s="892"/>
      <c r="J204" s="892"/>
      <c r="K204" s="119"/>
      <c r="L204" s="90"/>
      <c r="M204" s="90"/>
      <c r="N204" s="90"/>
      <c r="O204" s="90"/>
      <c r="P204" s="91"/>
      <c r="Q204" s="90"/>
      <c r="R204" s="90"/>
      <c r="S204" s="90"/>
      <c r="T204" s="83"/>
      <c r="U204" s="83"/>
      <c r="V204" s="83"/>
    </row>
    <row r="205" spans="1:22" ht="17.7" customHeight="1" x14ac:dyDescent="0.35">
      <c r="A205" s="893"/>
      <c r="B205" s="893"/>
      <c r="C205" s="893"/>
      <c r="D205" s="893"/>
      <c r="E205" s="893"/>
      <c r="F205" s="893"/>
      <c r="G205" s="893"/>
      <c r="H205" s="893"/>
      <c r="I205" s="893"/>
      <c r="J205" s="893"/>
      <c r="K205" s="120"/>
      <c r="L205" s="92"/>
      <c r="M205" s="92"/>
      <c r="N205" s="92"/>
      <c r="O205" s="92"/>
      <c r="P205" s="92"/>
      <c r="Q205" s="92"/>
      <c r="R205" s="92"/>
      <c r="S205" s="92"/>
      <c r="T205" s="83"/>
      <c r="U205" s="83"/>
      <c r="V205" s="83"/>
    </row>
    <row r="206" spans="1:22" ht="17.399999999999999" x14ac:dyDescent="0.35">
      <c r="A206" s="893"/>
      <c r="B206" s="893"/>
      <c r="C206" s="893"/>
      <c r="D206" s="893"/>
      <c r="E206" s="893"/>
      <c r="F206" s="893"/>
      <c r="G206" s="893"/>
      <c r="H206" s="893"/>
      <c r="I206" s="893"/>
      <c r="J206" s="893"/>
      <c r="K206" s="120"/>
      <c r="L206" s="93"/>
      <c r="M206" s="93"/>
      <c r="N206" s="93"/>
      <c r="O206" s="93"/>
      <c r="P206" s="93"/>
      <c r="Q206" s="93"/>
      <c r="R206" s="93"/>
      <c r="S206" s="93"/>
      <c r="T206" s="83"/>
      <c r="U206" s="83"/>
      <c r="V206" s="83"/>
    </row>
    <row r="207" spans="1:22" ht="17.399999999999999" x14ac:dyDescent="0.35">
      <c r="A207" s="893"/>
      <c r="B207" s="893"/>
      <c r="C207" s="893"/>
      <c r="D207" s="893"/>
      <c r="E207" s="893"/>
      <c r="F207" s="893"/>
      <c r="G207" s="893"/>
      <c r="H207" s="893"/>
      <c r="I207" s="893"/>
      <c r="J207" s="893"/>
      <c r="K207" s="120"/>
      <c r="L207" s="93"/>
      <c r="M207" s="93"/>
      <c r="N207" s="93"/>
      <c r="O207" s="93"/>
      <c r="P207" s="93"/>
      <c r="Q207" s="93"/>
      <c r="R207" s="93"/>
      <c r="S207" s="93"/>
      <c r="T207" s="83"/>
      <c r="U207" s="83"/>
      <c r="V207" s="83"/>
    </row>
    <row r="208" spans="1:22" ht="17.399999999999999" x14ac:dyDescent="0.35">
      <c r="A208" s="893"/>
      <c r="B208" s="893"/>
      <c r="C208" s="893"/>
      <c r="D208" s="893"/>
      <c r="E208" s="893"/>
      <c r="F208" s="893"/>
      <c r="G208" s="893"/>
      <c r="H208" s="893"/>
      <c r="I208" s="893"/>
      <c r="J208" s="893"/>
      <c r="K208" s="120"/>
      <c r="L208" s="93"/>
      <c r="M208" s="93"/>
      <c r="N208" s="93"/>
      <c r="O208" s="93"/>
      <c r="P208" s="93"/>
      <c r="Q208" s="93"/>
      <c r="R208" s="93"/>
      <c r="S208" s="93"/>
      <c r="T208" s="83"/>
      <c r="U208" s="83"/>
      <c r="V208" s="83"/>
    </row>
    <row r="209" spans="1:22" ht="17.399999999999999" x14ac:dyDescent="0.35">
      <c r="A209" s="893"/>
      <c r="B209" s="893"/>
      <c r="C209" s="893"/>
      <c r="D209" s="893"/>
      <c r="E209" s="893"/>
      <c r="F209" s="893"/>
      <c r="G209" s="893"/>
      <c r="H209" s="893"/>
      <c r="I209" s="893"/>
      <c r="J209" s="893"/>
      <c r="K209" s="120"/>
      <c r="L209" s="93"/>
      <c r="M209" s="93"/>
      <c r="N209" s="93"/>
      <c r="O209" s="93"/>
      <c r="P209" s="93"/>
      <c r="Q209" s="93"/>
      <c r="R209" s="93"/>
      <c r="S209" s="93"/>
      <c r="T209" s="83"/>
      <c r="U209" s="83"/>
      <c r="V209" s="83"/>
    </row>
    <row r="210" spans="1:22" ht="17.399999999999999" x14ac:dyDescent="0.35">
      <c r="A210" s="893"/>
      <c r="B210" s="893"/>
      <c r="C210" s="893"/>
      <c r="D210" s="893"/>
      <c r="E210" s="893"/>
      <c r="F210" s="893"/>
      <c r="G210" s="893"/>
      <c r="H210" s="893"/>
      <c r="I210" s="893"/>
      <c r="J210" s="893"/>
      <c r="K210" s="120"/>
      <c r="L210" s="93"/>
      <c r="M210" s="93"/>
      <c r="N210" s="93"/>
      <c r="O210" s="93"/>
      <c r="P210" s="93"/>
      <c r="Q210" s="93"/>
      <c r="R210" s="93"/>
      <c r="S210" s="93"/>
      <c r="T210" s="83"/>
      <c r="U210" s="83"/>
      <c r="V210" s="83"/>
    </row>
    <row r="211" spans="1:22" ht="17.399999999999999" x14ac:dyDescent="0.35">
      <c r="A211" s="893"/>
      <c r="B211" s="893"/>
      <c r="C211" s="893"/>
      <c r="D211" s="893"/>
      <c r="E211" s="893"/>
      <c r="F211" s="893"/>
      <c r="G211" s="893"/>
      <c r="H211" s="893"/>
      <c r="I211" s="893"/>
      <c r="J211" s="893"/>
      <c r="K211" s="120"/>
      <c r="L211" s="93"/>
      <c r="M211" s="93"/>
      <c r="N211" s="93"/>
      <c r="O211" s="93"/>
      <c r="P211" s="93"/>
      <c r="Q211" s="93"/>
      <c r="R211" s="93"/>
      <c r="S211" s="93"/>
      <c r="T211" s="83"/>
      <c r="U211" s="83"/>
      <c r="V211" s="83"/>
    </row>
    <row r="212" spans="1:22" ht="17.399999999999999" x14ac:dyDescent="0.35">
      <c r="A212" s="893"/>
      <c r="B212" s="893"/>
      <c r="C212" s="893"/>
      <c r="D212" s="893"/>
      <c r="E212" s="893"/>
      <c r="F212" s="893"/>
      <c r="G212" s="893"/>
      <c r="H212" s="893"/>
      <c r="I212" s="893"/>
      <c r="J212" s="893"/>
      <c r="K212" s="120"/>
      <c r="L212" s="93"/>
      <c r="M212" s="93"/>
      <c r="N212" s="93"/>
      <c r="O212" s="93"/>
      <c r="P212" s="93"/>
      <c r="Q212" s="93"/>
      <c r="R212" s="93"/>
      <c r="S212" s="93"/>
      <c r="T212" s="83"/>
      <c r="U212" s="83"/>
      <c r="V212" s="83"/>
    </row>
    <row r="213" spans="1:22" x14ac:dyDescent="0.3">
      <c r="A213" s="88"/>
      <c r="B213" s="75"/>
      <c r="C213" s="76"/>
      <c r="D213" s="77"/>
      <c r="E213" s="78"/>
      <c r="F213" s="78"/>
      <c r="G213" s="78"/>
      <c r="H213" s="78"/>
      <c r="I213" s="79"/>
      <c r="J213" s="80"/>
      <c r="K213" s="78"/>
      <c r="L213" s="78"/>
      <c r="M213" s="80"/>
      <c r="N213" s="80"/>
      <c r="O213" s="80"/>
      <c r="P213" s="80"/>
      <c r="Q213" s="80"/>
      <c r="R213" s="80"/>
      <c r="S213" s="80"/>
      <c r="T213" s="80"/>
      <c r="U213" s="80"/>
      <c r="V213" s="80"/>
    </row>
    <row r="214" spans="1:22" ht="18" x14ac:dyDescent="0.3">
      <c r="A214" s="894"/>
      <c r="B214" s="894"/>
      <c r="C214" s="894"/>
      <c r="D214" s="894"/>
      <c r="E214" s="894"/>
      <c r="F214" s="894"/>
      <c r="G214" s="894"/>
      <c r="H214" s="894"/>
      <c r="I214" s="894"/>
      <c r="J214" s="894"/>
      <c r="K214" s="894"/>
      <c r="L214" s="894"/>
      <c r="M214" s="894"/>
      <c r="N214" s="894"/>
      <c r="O214" s="894"/>
      <c r="P214" s="894"/>
      <c r="Q214" s="894"/>
      <c r="R214" s="894"/>
      <c r="S214" s="894"/>
      <c r="T214" s="894"/>
      <c r="U214" s="894"/>
      <c r="V214" s="894"/>
    </row>
    <row r="215" spans="1:22" ht="18" x14ac:dyDescent="0.3">
      <c r="A215" s="894"/>
      <c r="B215" s="894"/>
      <c r="C215" s="894"/>
      <c r="D215" s="894"/>
      <c r="E215" s="894"/>
      <c r="F215" s="894"/>
      <c r="G215" s="894"/>
      <c r="H215" s="894"/>
      <c r="I215" s="894"/>
      <c r="J215" s="894"/>
      <c r="K215" s="894"/>
      <c r="L215" s="894"/>
      <c r="M215" s="894"/>
      <c r="N215" s="894"/>
      <c r="O215" s="894"/>
      <c r="P215" s="894"/>
      <c r="Q215" s="894"/>
      <c r="R215" s="894"/>
      <c r="S215" s="894"/>
      <c r="T215" s="894"/>
      <c r="U215" s="894"/>
      <c r="V215" s="894"/>
    </row>
    <row r="216" spans="1:22" x14ac:dyDescent="0.3">
      <c r="A216" s="88"/>
      <c r="B216" s="75"/>
      <c r="C216" s="76"/>
      <c r="D216" s="77"/>
      <c r="E216" s="78"/>
      <c r="F216" s="78"/>
      <c r="G216" s="78"/>
      <c r="H216" s="78"/>
      <c r="I216" s="79"/>
      <c r="J216" s="80"/>
      <c r="K216" s="78"/>
      <c r="L216" s="78"/>
      <c r="M216" s="80"/>
      <c r="N216" s="80"/>
      <c r="O216" s="80"/>
      <c r="P216" s="80"/>
      <c r="Q216" s="80"/>
      <c r="R216" s="80"/>
      <c r="S216" s="80"/>
      <c r="T216" s="80"/>
      <c r="U216" s="80"/>
      <c r="V216" s="80"/>
    </row>
    <row r="217" spans="1:22" ht="18" x14ac:dyDescent="0.3">
      <c r="A217" s="94"/>
      <c r="B217" s="95"/>
      <c r="C217" s="95"/>
      <c r="D217" s="95"/>
      <c r="E217" s="95"/>
      <c r="F217" s="95"/>
      <c r="G217" s="95"/>
      <c r="H217" s="95"/>
      <c r="I217" s="95"/>
      <c r="J217" s="95"/>
      <c r="K217" s="898"/>
      <c r="L217" s="898"/>
      <c r="M217" s="898"/>
      <c r="N217" s="898"/>
      <c r="O217" s="898"/>
      <c r="P217" s="898"/>
      <c r="Q217" s="898"/>
      <c r="R217" s="898"/>
    </row>
    <row r="218" spans="1:22" ht="18" x14ac:dyDescent="0.35">
      <c r="A218" s="96"/>
      <c r="B218" s="95"/>
      <c r="C218" s="95"/>
      <c r="D218" s="95"/>
      <c r="E218" s="95"/>
      <c r="F218" s="95"/>
      <c r="G218" s="95"/>
      <c r="H218" s="95"/>
      <c r="I218" s="95"/>
      <c r="J218" s="95"/>
      <c r="K218" s="898"/>
      <c r="L218" s="898"/>
      <c r="M218" s="898"/>
      <c r="N218" s="898"/>
      <c r="O218" s="898"/>
      <c r="P218" s="898"/>
      <c r="Q218" s="898"/>
      <c r="R218" s="898"/>
    </row>
    <row r="219" spans="1:22" x14ac:dyDescent="0.3">
      <c r="A219" s="97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1:22" ht="18" x14ac:dyDescent="0.35">
      <c r="A220" s="96"/>
      <c r="B220" s="98"/>
      <c r="C220" s="99"/>
      <c r="D220" s="99"/>
      <c r="E220" s="99"/>
      <c r="F220" s="99"/>
      <c r="G220" s="99"/>
      <c r="H220" s="99"/>
      <c r="I220" s="99"/>
      <c r="J220" s="95"/>
      <c r="K220" s="898"/>
      <c r="L220" s="898"/>
      <c r="M220" s="898"/>
      <c r="N220" s="898"/>
      <c r="O220" s="898"/>
      <c r="P220" s="898"/>
      <c r="Q220" s="898"/>
      <c r="R220" s="898"/>
    </row>
  </sheetData>
  <mergeCells count="67">
    <mergeCell ref="I159:K159"/>
    <mergeCell ref="A164:H164"/>
    <mergeCell ref="I164:K164"/>
    <mergeCell ref="A195:A197"/>
    <mergeCell ref="B195:C197"/>
    <mergeCell ref="A168:B168"/>
    <mergeCell ref="A136:H136"/>
    <mergeCell ref="B200:C200"/>
    <mergeCell ref="D200:H200"/>
    <mergeCell ref="B198:C198"/>
    <mergeCell ref="D198:H198"/>
    <mergeCell ref="B199:C199"/>
    <mergeCell ref="D199:H199"/>
    <mergeCell ref="A194:H194"/>
    <mergeCell ref="A159:H159"/>
    <mergeCell ref="A170:H170"/>
    <mergeCell ref="K217:R217"/>
    <mergeCell ref="K218:R218"/>
    <mergeCell ref="K220:R220"/>
    <mergeCell ref="A207:J207"/>
    <mergeCell ref="A208:J208"/>
    <mergeCell ref="A209:J209"/>
    <mergeCell ref="A210:J210"/>
    <mergeCell ref="A211:J211"/>
    <mergeCell ref="A212:J212"/>
    <mergeCell ref="A214:V214"/>
    <mergeCell ref="A204:J204"/>
    <mergeCell ref="A205:J205"/>
    <mergeCell ref="A215:V215"/>
    <mergeCell ref="A206:J206"/>
    <mergeCell ref="D195:H197"/>
    <mergeCell ref="J195:S195"/>
    <mergeCell ref="J196:J197"/>
    <mergeCell ref="L196:S196"/>
    <mergeCell ref="I195:I197"/>
    <mergeCell ref="L6:S6"/>
    <mergeCell ref="I6:I7"/>
    <mergeCell ref="J6:J7"/>
    <mergeCell ref="A120:H120"/>
    <mergeCell ref="A11:H11"/>
    <mergeCell ref="A56:H56"/>
    <mergeCell ref="A65:H65"/>
    <mergeCell ref="C6:C7"/>
    <mergeCell ref="D6:D7"/>
    <mergeCell ref="E6:E7"/>
    <mergeCell ref="H6:H7"/>
    <mergeCell ref="A66:H66"/>
    <mergeCell ref="A67:H67"/>
    <mergeCell ref="A80:H80"/>
    <mergeCell ref="A89:H89"/>
    <mergeCell ref="A110:H110"/>
    <mergeCell ref="A1:S1"/>
    <mergeCell ref="A3:A7"/>
    <mergeCell ref="B3:B7"/>
    <mergeCell ref="C3:E5"/>
    <mergeCell ref="F3:K3"/>
    <mergeCell ref="L3:S3"/>
    <mergeCell ref="F4:G4"/>
    <mergeCell ref="H4:K4"/>
    <mergeCell ref="L4:M4"/>
    <mergeCell ref="N4:O4"/>
    <mergeCell ref="P4:Q4"/>
    <mergeCell ref="R4:S4"/>
    <mergeCell ref="F5:F7"/>
    <mergeCell ref="G5:G7"/>
    <mergeCell ref="H5:J5"/>
    <mergeCell ref="K5:K7"/>
  </mergeCells>
  <phoneticPr fontId="22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75" fitToHeight="7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/>
  </sheetPr>
  <dimension ref="A1:AC93"/>
  <sheetViews>
    <sheetView tabSelected="1" view="pageBreakPreview" topLeftCell="A19" zoomScale="75" zoomScaleNormal="75" zoomScaleSheetLayoutView="75" workbookViewId="0">
      <selection activeCell="A57" sqref="A57:B58"/>
    </sheetView>
  </sheetViews>
  <sheetFormatPr defaultColWidth="9.109375" defaultRowHeight="14.4" x14ac:dyDescent="0.3"/>
  <cols>
    <col min="1" max="1" width="13.44140625" style="59" customWidth="1"/>
    <col min="2" max="2" width="85.88671875" style="386" customWidth="1"/>
    <col min="3" max="7" width="7.6640625" style="59" customWidth="1"/>
    <col min="8" max="16" width="7.6640625" style="64" customWidth="1"/>
    <col min="17" max="18" width="7.6640625" style="59" customWidth="1"/>
    <col min="19" max="19" width="9.109375" style="64"/>
    <col min="20" max="21" width="10.6640625" style="64" bestFit="1" customWidth="1"/>
    <col min="22" max="23" width="9.33203125" style="64" bestFit="1" customWidth="1"/>
    <col min="24" max="24" width="9.33203125" style="64" customWidth="1"/>
    <col min="25" max="26" width="10.88671875" style="64" bestFit="1" customWidth="1"/>
    <col min="27" max="27" width="9.5546875" style="64" bestFit="1" customWidth="1"/>
    <col min="28" max="28" width="10.6640625" style="64" bestFit="1" customWidth="1"/>
    <col min="29" max="16384" width="9.109375" style="64"/>
  </cols>
  <sheetData>
    <row r="1" spans="1:28" ht="18" x14ac:dyDescent="0.3">
      <c r="A1" s="905" t="s">
        <v>201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</row>
    <row r="2" spans="1:28" ht="15" thickBot="1" x14ac:dyDescent="0.35">
      <c r="H2" s="59"/>
      <c r="I2" s="59"/>
      <c r="J2" s="59"/>
      <c r="K2" s="59"/>
      <c r="L2" s="59"/>
      <c r="M2" s="59"/>
      <c r="N2" s="59"/>
      <c r="O2" s="59"/>
      <c r="P2" s="59"/>
    </row>
    <row r="3" spans="1:28" ht="36" customHeight="1" thickBot="1" x14ac:dyDescent="0.35">
      <c r="A3" s="906" t="s">
        <v>9</v>
      </c>
      <c r="B3" s="909" t="s">
        <v>10</v>
      </c>
      <c r="C3" s="906" t="s">
        <v>11</v>
      </c>
      <c r="D3" s="912"/>
      <c r="E3" s="909"/>
      <c r="F3" s="949" t="s">
        <v>12</v>
      </c>
      <c r="G3" s="915"/>
      <c r="H3" s="915"/>
      <c r="I3" s="915"/>
      <c r="J3" s="915"/>
      <c r="K3" s="915"/>
      <c r="L3" s="915"/>
      <c r="M3" s="915"/>
      <c r="N3" s="915"/>
      <c r="O3" s="916"/>
      <c r="P3" s="914" t="s">
        <v>21</v>
      </c>
      <c r="Q3" s="915"/>
      <c r="R3" s="916"/>
    </row>
    <row r="4" spans="1:28" ht="24.45" customHeight="1" thickBot="1" x14ac:dyDescent="0.35">
      <c r="A4" s="907"/>
      <c r="B4" s="910"/>
      <c r="C4" s="907"/>
      <c r="D4" s="913"/>
      <c r="E4" s="910"/>
      <c r="F4" s="906" t="s">
        <v>13</v>
      </c>
      <c r="G4" s="909"/>
      <c r="H4" s="946" t="s">
        <v>14</v>
      </c>
      <c r="I4" s="947"/>
      <c r="J4" s="947"/>
      <c r="K4" s="947"/>
      <c r="L4" s="947"/>
      <c r="M4" s="947"/>
      <c r="N4" s="947"/>
      <c r="O4" s="948"/>
      <c r="P4" s="906" t="s">
        <v>85</v>
      </c>
      <c r="Q4" s="909"/>
      <c r="R4" s="756" t="s">
        <v>86</v>
      </c>
    </row>
    <row r="5" spans="1:28" ht="40.950000000000003" customHeight="1" thickBot="1" x14ac:dyDescent="0.25">
      <c r="A5" s="907"/>
      <c r="B5" s="910"/>
      <c r="C5" s="907"/>
      <c r="D5" s="913"/>
      <c r="E5" s="910"/>
      <c r="F5" s="917" t="s">
        <v>15</v>
      </c>
      <c r="G5" s="919" t="s">
        <v>16</v>
      </c>
      <c r="H5" s="906" t="s">
        <v>17</v>
      </c>
      <c r="I5" s="912"/>
      <c r="J5" s="912"/>
      <c r="K5" s="912"/>
      <c r="L5" s="909"/>
      <c r="M5" s="921" t="s">
        <v>60</v>
      </c>
      <c r="N5" s="922"/>
      <c r="O5" s="923" t="s">
        <v>18</v>
      </c>
      <c r="P5" s="709">
        <v>1</v>
      </c>
      <c r="Q5" s="755">
        <v>2</v>
      </c>
      <c r="R5" s="757">
        <v>3</v>
      </c>
    </row>
    <row r="6" spans="1:28" ht="31.95" customHeight="1" thickBot="1" x14ac:dyDescent="0.35">
      <c r="A6" s="907"/>
      <c r="B6" s="910"/>
      <c r="C6" s="917" t="s">
        <v>61</v>
      </c>
      <c r="D6" s="926" t="s">
        <v>62</v>
      </c>
      <c r="E6" s="919" t="s">
        <v>19</v>
      </c>
      <c r="F6" s="917"/>
      <c r="G6" s="919"/>
      <c r="H6" s="917" t="s">
        <v>0</v>
      </c>
      <c r="I6" s="926" t="s">
        <v>2</v>
      </c>
      <c r="J6" s="926" t="s">
        <v>3</v>
      </c>
      <c r="K6" s="926" t="s">
        <v>63</v>
      </c>
      <c r="L6" s="919" t="s">
        <v>64</v>
      </c>
      <c r="M6" s="917" t="s">
        <v>65</v>
      </c>
      <c r="N6" s="919" t="s">
        <v>66</v>
      </c>
      <c r="O6" s="924"/>
      <c r="P6" s="956" t="s">
        <v>67</v>
      </c>
      <c r="Q6" s="957"/>
      <c r="R6" s="958"/>
    </row>
    <row r="7" spans="1:28" ht="37.200000000000003" customHeight="1" thickBot="1" x14ac:dyDescent="0.35">
      <c r="A7" s="908"/>
      <c r="B7" s="911"/>
      <c r="C7" s="918"/>
      <c r="D7" s="927"/>
      <c r="E7" s="920"/>
      <c r="F7" s="918"/>
      <c r="G7" s="920"/>
      <c r="H7" s="928"/>
      <c r="I7" s="929"/>
      <c r="J7" s="929"/>
      <c r="K7" s="929"/>
      <c r="L7" s="955"/>
      <c r="M7" s="928"/>
      <c r="N7" s="955"/>
      <c r="O7" s="925"/>
      <c r="P7" s="758">
        <v>18</v>
      </c>
      <c r="Q7" s="759">
        <v>15</v>
      </c>
      <c r="R7" s="760">
        <v>10</v>
      </c>
    </row>
    <row r="8" spans="1:28" s="59" customFormat="1" ht="16.2" thickBot="1" x14ac:dyDescent="0.35">
      <c r="A8" s="442">
        <v>1</v>
      </c>
      <c r="B8" s="442">
        <v>2</v>
      </c>
      <c r="C8" s="442">
        <v>3</v>
      </c>
      <c r="D8" s="442">
        <v>4</v>
      </c>
      <c r="E8" s="442">
        <v>5</v>
      </c>
      <c r="F8" s="442">
        <v>6</v>
      </c>
      <c r="G8" s="442">
        <v>7</v>
      </c>
      <c r="H8" s="442">
        <v>8</v>
      </c>
      <c r="I8" s="442">
        <v>9</v>
      </c>
      <c r="J8" s="442">
        <v>10</v>
      </c>
      <c r="K8" s="442">
        <v>11</v>
      </c>
      <c r="L8" s="442">
        <v>12</v>
      </c>
      <c r="M8" s="442">
        <v>13</v>
      </c>
      <c r="N8" s="442">
        <v>14</v>
      </c>
      <c r="O8" s="442">
        <v>15</v>
      </c>
      <c r="P8" s="442">
        <v>16</v>
      </c>
      <c r="Q8" s="442">
        <v>17</v>
      </c>
      <c r="R8" s="595">
        <v>18</v>
      </c>
      <c r="Y8" s="591" t="s">
        <v>130</v>
      </c>
      <c r="Z8" s="377"/>
      <c r="AA8" s="377"/>
    </row>
    <row r="9" spans="1:28" s="377" customFormat="1" ht="30" customHeight="1" x14ac:dyDescent="0.3">
      <c r="A9" s="524"/>
      <c r="B9" s="525" t="s">
        <v>68</v>
      </c>
      <c r="C9" s="526"/>
      <c r="D9" s="526"/>
      <c r="E9" s="526"/>
      <c r="F9" s="526"/>
      <c r="G9" s="526"/>
      <c r="H9" s="526"/>
      <c r="I9" s="527"/>
      <c r="J9" s="527"/>
      <c r="K9" s="528"/>
      <c r="L9" s="527"/>
      <c r="M9" s="528"/>
      <c r="N9" s="528"/>
      <c r="O9" s="528"/>
      <c r="P9" s="528"/>
      <c r="Q9" s="528"/>
      <c r="R9" s="528"/>
      <c r="Y9" s="592">
        <f>P5</f>
        <v>1</v>
      </c>
      <c r="Z9" s="592">
        <f>Q5</f>
        <v>2</v>
      </c>
      <c r="AA9" s="592">
        <f>R5</f>
        <v>3</v>
      </c>
    </row>
    <row r="10" spans="1:28" s="377" customFormat="1" ht="21.6" thickBot="1" x14ac:dyDescent="0.35">
      <c r="A10" s="399" t="s">
        <v>100</v>
      </c>
      <c r="B10" s="387"/>
      <c r="C10" s="385"/>
      <c r="D10" s="385"/>
      <c r="E10" s="385"/>
      <c r="F10" s="385"/>
      <c r="G10" s="385"/>
      <c r="H10" s="385"/>
      <c r="I10" s="383"/>
      <c r="J10" s="383"/>
      <c r="K10" s="384"/>
      <c r="L10" s="383"/>
      <c r="M10" s="384"/>
      <c r="N10" s="384"/>
      <c r="O10" s="384"/>
      <c r="P10" s="384"/>
      <c r="Q10" s="384"/>
      <c r="R10" s="384"/>
      <c r="T10" s="377" t="s">
        <v>157</v>
      </c>
      <c r="U10" s="377" t="s">
        <v>105</v>
      </c>
      <c r="V10" s="377" t="s">
        <v>158</v>
      </c>
      <c r="W10" s="377" t="s">
        <v>106</v>
      </c>
      <c r="Y10" s="592">
        <f>P7</f>
        <v>18</v>
      </c>
      <c r="Z10" s="592">
        <f>Q7</f>
        <v>15</v>
      </c>
      <c r="AA10" s="592">
        <f>R7</f>
        <v>10</v>
      </c>
    </row>
    <row r="11" spans="1:28" s="607" customFormat="1" ht="19.95" customHeight="1" x14ac:dyDescent="0.3">
      <c r="A11" s="621" t="s">
        <v>147</v>
      </c>
      <c r="B11" s="622" t="s">
        <v>135</v>
      </c>
      <c r="C11" s="621"/>
      <c r="D11" s="623">
        <v>1</v>
      </c>
      <c r="E11" s="624"/>
      <c r="F11" s="573">
        <f>SUM(F12:F14)</f>
        <v>120</v>
      </c>
      <c r="G11" s="581">
        <f t="shared" ref="G11:O11" si="0">SUM(G12:G14)</f>
        <v>4</v>
      </c>
      <c r="H11" s="762">
        <f t="shared" si="0"/>
        <v>32</v>
      </c>
      <c r="I11" s="623">
        <f t="shared" si="0"/>
        <v>8</v>
      </c>
      <c r="J11" s="623">
        <f t="shared" si="0"/>
        <v>16</v>
      </c>
      <c r="K11" s="623">
        <f t="shared" si="0"/>
        <v>8</v>
      </c>
      <c r="L11" s="624"/>
      <c r="M11" s="762">
        <f t="shared" si="0"/>
        <v>8</v>
      </c>
      <c r="N11" s="624"/>
      <c r="O11" s="775">
        <f t="shared" si="0"/>
        <v>80</v>
      </c>
      <c r="P11" s="574">
        <v>4</v>
      </c>
      <c r="Q11" s="586"/>
      <c r="R11" s="575"/>
      <c r="T11" s="605" t="b">
        <f>G11=P11+Q11+R11</f>
        <v>1</v>
      </c>
      <c r="U11" s="605" t="b">
        <f>G11*8=H11</f>
        <v>1</v>
      </c>
      <c r="V11" s="605" t="b">
        <f>G11*2=M11</f>
        <v>1</v>
      </c>
      <c r="W11" s="605" t="b">
        <f>F11-H11-M11-N11=O11</f>
        <v>1</v>
      </c>
      <c r="X11" s="605"/>
      <c r="Y11" s="606">
        <f>P11*8</f>
        <v>32</v>
      </c>
      <c r="Z11" s="606">
        <f>Q11*8</f>
        <v>0</v>
      </c>
      <c r="AA11" s="606">
        <f>R11*8</f>
        <v>0</v>
      </c>
      <c r="AB11" s="606" t="b">
        <f>H11=Y11+Z11+AA11</f>
        <v>1</v>
      </c>
    </row>
    <row r="12" spans="1:28" s="608" customFormat="1" ht="19.95" customHeight="1" x14ac:dyDescent="0.3">
      <c r="A12" s="625"/>
      <c r="B12" s="514" t="s">
        <v>136</v>
      </c>
      <c r="C12" s="515"/>
      <c r="D12" s="516"/>
      <c r="E12" s="531"/>
      <c r="F12" s="585">
        <f>G12*30</f>
        <v>30</v>
      </c>
      <c r="G12" s="626">
        <v>1</v>
      </c>
      <c r="H12" s="563">
        <f>I12+J12+K12+L12</f>
        <v>8</v>
      </c>
      <c r="I12" s="627">
        <v>4</v>
      </c>
      <c r="J12" s="627"/>
      <c r="K12" s="627">
        <v>4</v>
      </c>
      <c r="L12" s="628"/>
      <c r="M12" s="563">
        <f>G12*2</f>
        <v>2</v>
      </c>
      <c r="N12" s="628"/>
      <c r="O12" s="564">
        <f>F12-H12-M12-N12</f>
        <v>20</v>
      </c>
      <c r="P12" s="563" t="s">
        <v>59</v>
      </c>
      <c r="Q12" s="628"/>
      <c r="R12" s="564"/>
      <c r="T12" s="605" t="e">
        <f t="shared" ref="T12:T29" si="1">G12=P12+Q12+R12</f>
        <v>#VALUE!</v>
      </c>
      <c r="U12" s="605" t="b">
        <f t="shared" ref="U12:U29" si="2">G12*8=H12</f>
        <v>1</v>
      </c>
      <c r="V12" s="605" t="b">
        <f t="shared" ref="V12:V29" si="3">G12*2=M12</f>
        <v>1</v>
      </c>
      <c r="W12" s="605" t="b">
        <f t="shared" ref="W12:W29" si="4">F12-H12-M12-N12=O12</f>
        <v>1</v>
      </c>
      <c r="X12" s="605"/>
      <c r="Y12" s="786">
        <v>8</v>
      </c>
      <c r="Z12" s="786">
        <f t="shared" ref="Z12:Z29" si="5">Q12*8</f>
        <v>0</v>
      </c>
      <c r="AA12" s="786">
        <f t="shared" ref="AA12:AA29" si="6">R12*8</f>
        <v>0</v>
      </c>
      <c r="AB12" s="606" t="b">
        <f t="shared" ref="AB12:AB29" si="7">H12=Y12+Z12+AA12</f>
        <v>1</v>
      </c>
    </row>
    <row r="13" spans="1:28" s="608" customFormat="1" ht="19.95" customHeight="1" x14ac:dyDescent="0.3">
      <c r="A13" s="629"/>
      <c r="B13" s="514" t="s">
        <v>137</v>
      </c>
      <c r="C13" s="515"/>
      <c r="D13" s="516"/>
      <c r="E13" s="531"/>
      <c r="F13" s="585">
        <f t="shared" ref="F13:F14" si="8">G13*30</f>
        <v>30</v>
      </c>
      <c r="G13" s="626">
        <v>1</v>
      </c>
      <c r="H13" s="563">
        <f t="shared" ref="H13:H14" si="9">I13+J13+K13+L13</f>
        <v>8</v>
      </c>
      <c r="I13" s="627">
        <v>4</v>
      </c>
      <c r="J13" s="627"/>
      <c r="K13" s="627">
        <v>4</v>
      </c>
      <c r="L13" s="628"/>
      <c r="M13" s="563">
        <f t="shared" ref="M13:M14" si="10">G13*2</f>
        <v>2</v>
      </c>
      <c r="N13" s="628"/>
      <c r="O13" s="564">
        <f t="shared" ref="O13:O14" si="11">F13-H13-M13-N13</f>
        <v>20</v>
      </c>
      <c r="P13" s="563" t="s">
        <v>59</v>
      </c>
      <c r="Q13" s="628"/>
      <c r="R13" s="564"/>
      <c r="T13" s="605" t="e">
        <f t="shared" si="1"/>
        <v>#VALUE!</v>
      </c>
      <c r="U13" s="605" t="b">
        <f t="shared" si="2"/>
        <v>1</v>
      </c>
      <c r="V13" s="605" t="b">
        <f t="shared" si="3"/>
        <v>1</v>
      </c>
      <c r="W13" s="605" t="b">
        <f t="shared" si="4"/>
        <v>1</v>
      </c>
      <c r="X13" s="605"/>
      <c r="Y13" s="786">
        <v>8</v>
      </c>
      <c r="Z13" s="786">
        <f t="shared" si="5"/>
        <v>0</v>
      </c>
      <c r="AA13" s="786">
        <f t="shared" si="6"/>
        <v>0</v>
      </c>
      <c r="AB13" s="606" t="b">
        <f t="shared" si="7"/>
        <v>1</v>
      </c>
    </row>
    <row r="14" spans="1:28" s="608" customFormat="1" ht="19.95" customHeight="1" x14ac:dyDescent="0.3">
      <c r="A14" s="630"/>
      <c r="B14" s="514" t="s">
        <v>138</v>
      </c>
      <c r="C14" s="518"/>
      <c r="D14" s="517"/>
      <c r="E14" s="531"/>
      <c r="F14" s="585">
        <f t="shared" si="8"/>
        <v>60</v>
      </c>
      <c r="G14" s="626">
        <v>2</v>
      </c>
      <c r="H14" s="563">
        <f t="shared" si="9"/>
        <v>16</v>
      </c>
      <c r="I14" s="627"/>
      <c r="J14" s="627">
        <v>16</v>
      </c>
      <c r="K14" s="627"/>
      <c r="L14" s="628"/>
      <c r="M14" s="563">
        <f t="shared" si="10"/>
        <v>4</v>
      </c>
      <c r="N14" s="628"/>
      <c r="O14" s="564">
        <f t="shared" si="11"/>
        <v>40</v>
      </c>
      <c r="P14" s="563" t="s">
        <v>59</v>
      </c>
      <c r="Q14" s="628"/>
      <c r="R14" s="564"/>
      <c r="T14" s="605" t="e">
        <f t="shared" si="1"/>
        <v>#VALUE!</v>
      </c>
      <c r="U14" s="605" t="b">
        <f t="shared" si="2"/>
        <v>1</v>
      </c>
      <c r="V14" s="605" t="b">
        <f t="shared" si="3"/>
        <v>1</v>
      </c>
      <c r="W14" s="605" t="b">
        <f t="shared" si="4"/>
        <v>1</v>
      </c>
      <c r="X14" s="605"/>
      <c r="Y14" s="786">
        <v>16</v>
      </c>
      <c r="Z14" s="786">
        <f t="shared" si="5"/>
        <v>0</v>
      </c>
      <c r="AA14" s="786">
        <f t="shared" si="6"/>
        <v>0</v>
      </c>
      <c r="AB14" s="606" t="b">
        <f t="shared" si="7"/>
        <v>1</v>
      </c>
    </row>
    <row r="15" spans="1:28" s="443" customFormat="1" ht="19.95" customHeight="1" x14ac:dyDescent="0.3">
      <c r="A15" s="519" t="s">
        <v>148</v>
      </c>
      <c r="B15" s="615" t="s">
        <v>84</v>
      </c>
      <c r="C15" s="498"/>
      <c r="D15" s="616">
        <v>2</v>
      </c>
      <c r="E15" s="499"/>
      <c r="F15" s="617">
        <f>G15*30</f>
        <v>120</v>
      </c>
      <c r="G15" s="583">
        <v>4</v>
      </c>
      <c r="H15" s="449">
        <f>I15+J15+K15+L15</f>
        <v>66</v>
      </c>
      <c r="I15" s="450"/>
      <c r="J15" s="450">
        <f>P7*2+Q7*2</f>
        <v>66</v>
      </c>
      <c r="K15" s="450"/>
      <c r="L15" s="451"/>
      <c r="M15" s="449">
        <f>G15*2</f>
        <v>8</v>
      </c>
      <c r="N15" s="451"/>
      <c r="O15" s="618">
        <f>F15-H15-M15-N15</f>
        <v>46</v>
      </c>
      <c r="P15" s="619">
        <v>2</v>
      </c>
      <c r="Q15" s="620">
        <v>2</v>
      </c>
      <c r="R15" s="779"/>
      <c r="T15" s="605" t="b">
        <f t="shared" si="1"/>
        <v>1</v>
      </c>
      <c r="U15" s="787" t="b">
        <f>P7*2+Q7*2=H15</f>
        <v>1</v>
      </c>
      <c r="V15" s="605" t="b">
        <f t="shared" si="3"/>
        <v>1</v>
      </c>
      <c r="W15" s="605" t="b">
        <f t="shared" si="4"/>
        <v>1</v>
      </c>
      <c r="X15" s="605"/>
      <c r="Y15" s="609">
        <f>Y10*2</f>
        <v>36</v>
      </c>
      <c r="Z15" s="609">
        <f>Z10*2</f>
        <v>30</v>
      </c>
      <c r="AA15" s="606">
        <f t="shared" si="6"/>
        <v>0</v>
      </c>
      <c r="AB15" s="606" t="b">
        <f t="shared" si="7"/>
        <v>1</v>
      </c>
    </row>
    <row r="16" spans="1:28" s="35" customFormat="1" ht="19.95" customHeight="1" x14ac:dyDescent="0.3">
      <c r="A16" s="519" t="s">
        <v>149</v>
      </c>
      <c r="B16" s="529" t="s">
        <v>116</v>
      </c>
      <c r="C16" s="521">
        <v>1</v>
      </c>
      <c r="D16" s="522"/>
      <c r="E16" s="530"/>
      <c r="F16" s="617">
        <f t="shared" ref="F16:F21" si="12">G16*30</f>
        <v>120</v>
      </c>
      <c r="G16" s="584">
        <v>4</v>
      </c>
      <c r="H16" s="449">
        <f t="shared" ref="H16:H21" si="13">I16+J16+K16+L16</f>
        <v>32</v>
      </c>
      <c r="I16" s="769">
        <v>16</v>
      </c>
      <c r="J16" s="769"/>
      <c r="K16" s="769">
        <v>16</v>
      </c>
      <c r="L16" s="770"/>
      <c r="M16" s="449">
        <f t="shared" ref="M16:M21" si="14">G16*2</f>
        <v>8</v>
      </c>
      <c r="N16" s="770">
        <v>30</v>
      </c>
      <c r="O16" s="618">
        <f t="shared" ref="O16:O21" si="15">F16-H16-M16-N16</f>
        <v>50</v>
      </c>
      <c r="P16" s="520">
        <v>4</v>
      </c>
      <c r="Q16" s="777"/>
      <c r="R16" s="780"/>
      <c r="T16" s="605" t="b">
        <f t="shared" si="1"/>
        <v>1</v>
      </c>
      <c r="U16" s="605" t="b">
        <f t="shared" si="2"/>
        <v>1</v>
      </c>
      <c r="V16" s="605" t="b">
        <f t="shared" si="3"/>
        <v>1</v>
      </c>
      <c r="W16" s="605" t="b">
        <f t="shared" si="4"/>
        <v>1</v>
      </c>
      <c r="X16" s="605"/>
      <c r="Y16" s="606">
        <f t="shared" ref="Y16:Y29" si="16">P16*8</f>
        <v>32</v>
      </c>
      <c r="Z16" s="606">
        <f t="shared" si="5"/>
        <v>0</v>
      </c>
      <c r="AA16" s="606">
        <f t="shared" si="6"/>
        <v>0</v>
      </c>
      <c r="AB16" s="606" t="b">
        <f t="shared" si="7"/>
        <v>1</v>
      </c>
    </row>
    <row r="17" spans="1:28" s="35" customFormat="1" ht="19.5" customHeight="1" x14ac:dyDescent="0.3">
      <c r="A17" s="519" t="s">
        <v>150</v>
      </c>
      <c r="B17" s="523" t="s">
        <v>117</v>
      </c>
      <c r="C17" s="498"/>
      <c r="D17" s="513">
        <v>1</v>
      </c>
      <c r="E17" s="499"/>
      <c r="F17" s="617">
        <f t="shared" si="12"/>
        <v>120</v>
      </c>
      <c r="G17" s="583">
        <v>4</v>
      </c>
      <c r="H17" s="449">
        <f t="shared" si="13"/>
        <v>32</v>
      </c>
      <c r="I17" s="450">
        <v>16</v>
      </c>
      <c r="J17" s="450"/>
      <c r="K17" s="450">
        <v>16</v>
      </c>
      <c r="L17" s="451"/>
      <c r="M17" s="449">
        <f t="shared" si="14"/>
        <v>8</v>
      </c>
      <c r="N17" s="451"/>
      <c r="O17" s="618">
        <f t="shared" si="15"/>
        <v>80</v>
      </c>
      <c r="P17" s="449">
        <v>4</v>
      </c>
      <c r="Q17" s="451"/>
      <c r="R17" s="781"/>
      <c r="T17" s="605" t="b">
        <f t="shared" si="1"/>
        <v>1</v>
      </c>
      <c r="U17" s="605" t="b">
        <f t="shared" si="2"/>
        <v>1</v>
      </c>
      <c r="V17" s="605" t="b">
        <f t="shared" si="3"/>
        <v>1</v>
      </c>
      <c r="W17" s="605" t="b">
        <f t="shared" si="4"/>
        <v>1</v>
      </c>
      <c r="X17" s="605"/>
      <c r="Y17" s="606">
        <f t="shared" si="16"/>
        <v>32</v>
      </c>
      <c r="Z17" s="606">
        <f t="shared" si="5"/>
        <v>0</v>
      </c>
      <c r="AA17" s="606">
        <f t="shared" si="6"/>
        <v>0</v>
      </c>
      <c r="AB17" s="606" t="b">
        <f t="shared" si="7"/>
        <v>1</v>
      </c>
    </row>
    <row r="18" spans="1:28" s="656" customFormat="1" ht="19.95" customHeight="1" x14ac:dyDescent="0.3">
      <c r="A18" s="519" t="s">
        <v>151</v>
      </c>
      <c r="B18" s="655" t="s">
        <v>139</v>
      </c>
      <c r="C18" s="712">
        <v>3</v>
      </c>
      <c r="D18" s="713"/>
      <c r="E18" s="714"/>
      <c r="F18" s="617">
        <f t="shared" si="12"/>
        <v>120</v>
      </c>
      <c r="G18" s="715">
        <v>4</v>
      </c>
      <c r="H18" s="449">
        <f t="shared" si="13"/>
        <v>32</v>
      </c>
      <c r="I18" s="717">
        <v>16</v>
      </c>
      <c r="J18" s="717"/>
      <c r="K18" s="717">
        <v>16</v>
      </c>
      <c r="L18" s="718"/>
      <c r="M18" s="449">
        <f t="shared" si="14"/>
        <v>8</v>
      </c>
      <c r="N18" s="718">
        <v>30</v>
      </c>
      <c r="O18" s="618">
        <f t="shared" si="15"/>
        <v>50</v>
      </c>
      <c r="P18" s="716"/>
      <c r="Q18" s="718"/>
      <c r="R18" s="719">
        <v>4</v>
      </c>
      <c r="T18" s="605" t="b">
        <f t="shared" si="1"/>
        <v>1</v>
      </c>
      <c r="U18" s="605" t="b">
        <f t="shared" si="2"/>
        <v>1</v>
      </c>
      <c r="V18" s="605" t="b">
        <f t="shared" si="3"/>
        <v>1</v>
      </c>
      <c r="W18" s="605" t="b">
        <f t="shared" si="4"/>
        <v>1</v>
      </c>
      <c r="X18" s="605"/>
      <c r="Y18" s="606">
        <f t="shared" si="16"/>
        <v>0</v>
      </c>
      <c r="Z18" s="606">
        <f t="shared" si="5"/>
        <v>0</v>
      </c>
      <c r="AA18" s="606">
        <f t="shared" si="6"/>
        <v>32</v>
      </c>
      <c r="AB18" s="606" t="b">
        <f t="shared" si="7"/>
        <v>1</v>
      </c>
    </row>
    <row r="19" spans="1:28" s="35" customFormat="1" ht="19.95" customHeight="1" x14ac:dyDescent="0.3">
      <c r="A19" s="519" t="s">
        <v>152</v>
      </c>
      <c r="B19" s="501" t="s">
        <v>131</v>
      </c>
      <c r="C19" s="462">
        <v>2</v>
      </c>
      <c r="D19" s="463"/>
      <c r="E19" s="464"/>
      <c r="F19" s="617">
        <f t="shared" si="12"/>
        <v>120</v>
      </c>
      <c r="G19" s="465">
        <v>4</v>
      </c>
      <c r="H19" s="449">
        <f t="shared" si="13"/>
        <v>32</v>
      </c>
      <c r="I19" s="467">
        <v>16</v>
      </c>
      <c r="J19" s="467"/>
      <c r="K19" s="467">
        <v>16</v>
      </c>
      <c r="L19" s="468"/>
      <c r="M19" s="449">
        <f t="shared" si="14"/>
        <v>8</v>
      </c>
      <c r="N19" s="468">
        <v>30</v>
      </c>
      <c r="O19" s="618">
        <f t="shared" si="15"/>
        <v>50</v>
      </c>
      <c r="P19" s="466"/>
      <c r="Q19" s="468">
        <v>4</v>
      </c>
      <c r="R19" s="469"/>
      <c r="T19" s="605" t="b">
        <f t="shared" si="1"/>
        <v>1</v>
      </c>
      <c r="U19" s="605" t="b">
        <f t="shared" si="2"/>
        <v>1</v>
      </c>
      <c r="V19" s="605" t="b">
        <f t="shared" si="3"/>
        <v>1</v>
      </c>
      <c r="W19" s="605" t="b">
        <f t="shared" si="4"/>
        <v>1</v>
      </c>
      <c r="X19" s="605"/>
      <c r="Y19" s="606">
        <f t="shared" si="16"/>
        <v>0</v>
      </c>
      <c r="Z19" s="606">
        <f t="shared" si="5"/>
        <v>32</v>
      </c>
      <c r="AA19" s="606">
        <f t="shared" si="6"/>
        <v>0</v>
      </c>
      <c r="AB19" s="606" t="b">
        <f t="shared" si="7"/>
        <v>1</v>
      </c>
    </row>
    <row r="20" spans="1:28" s="35" customFormat="1" ht="19.95" customHeight="1" x14ac:dyDescent="0.3">
      <c r="A20" s="519" t="s">
        <v>153</v>
      </c>
      <c r="B20" s="490" t="s">
        <v>111</v>
      </c>
      <c r="C20" s="462">
        <v>1</v>
      </c>
      <c r="D20" s="470"/>
      <c r="E20" s="464"/>
      <c r="F20" s="617">
        <f t="shared" si="12"/>
        <v>120</v>
      </c>
      <c r="G20" s="465">
        <v>4</v>
      </c>
      <c r="H20" s="449">
        <f t="shared" si="13"/>
        <v>32</v>
      </c>
      <c r="I20" s="467">
        <v>16</v>
      </c>
      <c r="J20" s="467"/>
      <c r="K20" s="467">
        <v>16</v>
      </c>
      <c r="L20" s="468"/>
      <c r="M20" s="449">
        <f t="shared" si="14"/>
        <v>8</v>
      </c>
      <c r="N20" s="468">
        <v>30</v>
      </c>
      <c r="O20" s="618">
        <f t="shared" si="15"/>
        <v>50</v>
      </c>
      <c r="P20" s="466">
        <v>4</v>
      </c>
      <c r="Q20" s="468"/>
      <c r="R20" s="469"/>
      <c r="T20" s="605" t="b">
        <f t="shared" si="1"/>
        <v>1</v>
      </c>
      <c r="U20" s="605" t="b">
        <f t="shared" si="2"/>
        <v>1</v>
      </c>
      <c r="V20" s="605" t="b">
        <f t="shared" si="3"/>
        <v>1</v>
      </c>
      <c r="W20" s="605" t="b">
        <f t="shared" si="4"/>
        <v>1</v>
      </c>
      <c r="X20" s="605"/>
      <c r="Y20" s="606">
        <f t="shared" si="16"/>
        <v>32</v>
      </c>
      <c r="Z20" s="606">
        <f t="shared" si="5"/>
        <v>0</v>
      </c>
      <c r="AA20" s="606">
        <f t="shared" si="6"/>
        <v>0</v>
      </c>
      <c r="AB20" s="606" t="b">
        <f t="shared" si="7"/>
        <v>1</v>
      </c>
    </row>
    <row r="21" spans="1:28" s="35" customFormat="1" ht="19.95" customHeight="1" x14ac:dyDescent="0.3">
      <c r="A21" s="519" t="s">
        <v>154</v>
      </c>
      <c r="B21" s="721" t="s">
        <v>176</v>
      </c>
      <c r="C21" s="722">
        <v>2</v>
      </c>
      <c r="D21" s="723">
        <v>1</v>
      </c>
      <c r="E21" s="724"/>
      <c r="F21" s="617">
        <f t="shared" si="12"/>
        <v>210</v>
      </c>
      <c r="G21" s="725">
        <v>7</v>
      </c>
      <c r="H21" s="449">
        <f t="shared" si="13"/>
        <v>56</v>
      </c>
      <c r="I21" s="726">
        <v>28</v>
      </c>
      <c r="J21" s="726"/>
      <c r="K21" s="726">
        <v>28</v>
      </c>
      <c r="L21" s="727"/>
      <c r="M21" s="449">
        <f t="shared" si="14"/>
        <v>14</v>
      </c>
      <c r="N21" s="727">
        <v>30</v>
      </c>
      <c r="O21" s="618">
        <f t="shared" si="15"/>
        <v>110</v>
      </c>
      <c r="P21" s="728">
        <v>4</v>
      </c>
      <c r="Q21" s="729">
        <v>3</v>
      </c>
      <c r="R21" s="469"/>
      <c r="T21" s="605" t="b">
        <f t="shared" si="1"/>
        <v>1</v>
      </c>
      <c r="U21" s="605" t="b">
        <f t="shared" si="2"/>
        <v>1</v>
      </c>
      <c r="V21" s="605" t="b">
        <f t="shared" si="3"/>
        <v>1</v>
      </c>
      <c r="W21" s="605" t="b">
        <f t="shared" si="4"/>
        <v>1</v>
      </c>
      <c r="X21" s="605"/>
      <c r="Y21" s="606">
        <f t="shared" si="16"/>
        <v>32</v>
      </c>
      <c r="Z21" s="606">
        <f t="shared" si="5"/>
        <v>24</v>
      </c>
      <c r="AA21" s="606">
        <f t="shared" si="6"/>
        <v>0</v>
      </c>
      <c r="AB21" s="606" t="b">
        <f t="shared" si="7"/>
        <v>1</v>
      </c>
    </row>
    <row r="22" spans="1:28" s="35" customFormat="1" ht="19.95" customHeight="1" x14ac:dyDescent="0.3">
      <c r="A22" s="519" t="s">
        <v>155</v>
      </c>
      <c r="B22" s="500" t="s">
        <v>110</v>
      </c>
      <c r="C22" s="722">
        <v>2</v>
      </c>
      <c r="D22" s="463"/>
      <c r="E22" s="464"/>
      <c r="F22" s="582">
        <f>SUM(F23:F24)</f>
        <v>180</v>
      </c>
      <c r="G22" s="584">
        <f t="shared" ref="G22:O22" si="17">SUM(G23:G24)</f>
        <v>6</v>
      </c>
      <c r="H22" s="587">
        <f t="shared" si="17"/>
        <v>48</v>
      </c>
      <c r="I22" s="588">
        <f t="shared" si="17"/>
        <v>24</v>
      </c>
      <c r="J22" s="588"/>
      <c r="K22" s="588">
        <f t="shared" si="17"/>
        <v>24</v>
      </c>
      <c r="L22" s="589"/>
      <c r="M22" s="587">
        <f t="shared" si="17"/>
        <v>12</v>
      </c>
      <c r="N22" s="589">
        <f t="shared" si="17"/>
        <v>30</v>
      </c>
      <c r="O22" s="590">
        <f t="shared" si="17"/>
        <v>90</v>
      </c>
      <c r="P22" s="466"/>
      <c r="Q22" s="729">
        <v>6</v>
      </c>
      <c r="R22" s="782"/>
      <c r="T22" s="605" t="b">
        <f t="shared" si="1"/>
        <v>1</v>
      </c>
      <c r="U22" s="605" t="b">
        <f t="shared" si="2"/>
        <v>1</v>
      </c>
      <c r="V22" s="605" t="b">
        <f t="shared" si="3"/>
        <v>1</v>
      </c>
      <c r="W22" s="605" t="b">
        <f t="shared" si="4"/>
        <v>1</v>
      </c>
      <c r="X22" s="605"/>
      <c r="Y22" s="606">
        <f t="shared" si="16"/>
        <v>0</v>
      </c>
      <c r="Z22" s="606">
        <f t="shared" si="5"/>
        <v>48</v>
      </c>
      <c r="AA22" s="606">
        <f t="shared" si="6"/>
        <v>0</v>
      </c>
      <c r="AB22" s="606" t="b">
        <f t="shared" si="7"/>
        <v>1</v>
      </c>
    </row>
    <row r="23" spans="1:28" s="35" customFormat="1" ht="19.95" customHeight="1" x14ac:dyDescent="0.3">
      <c r="A23" s="562"/>
      <c r="B23" s="514" t="s">
        <v>123</v>
      </c>
      <c r="C23" s="518"/>
      <c r="D23" s="517"/>
      <c r="E23" s="531"/>
      <c r="F23" s="585">
        <f>G23*30</f>
        <v>120</v>
      </c>
      <c r="G23" s="626">
        <v>4</v>
      </c>
      <c r="H23" s="563">
        <f>I23+J23+K23+L23</f>
        <v>32</v>
      </c>
      <c r="I23" s="627">
        <v>16</v>
      </c>
      <c r="J23" s="627"/>
      <c r="K23" s="627">
        <v>16</v>
      </c>
      <c r="L23" s="628"/>
      <c r="M23" s="563">
        <f>G23*2</f>
        <v>8</v>
      </c>
      <c r="N23" s="628">
        <v>15</v>
      </c>
      <c r="O23" s="564">
        <f>F23-H23-M23-N23</f>
        <v>65</v>
      </c>
      <c r="P23" s="566"/>
      <c r="Q23" s="468" t="s">
        <v>59</v>
      </c>
      <c r="R23" s="469"/>
      <c r="T23" s="605" t="e">
        <f t="shared" si="1"/>
        <v>#VALUE!</v>
      </c>
      <c r="U23" s="605" t="b">
        <f t="shared" si="2"/>
        <v>1</v>
      </c>
      <c r="V23" s="605" t="b">
        <f t="shared" si="3"/>
        <v>1</v>
      </c>
      <c r="W23" s="605" t="b">
        <f t="shared" si="4"/>
        <v>1</v>
      </c>
      <c r="X23" s="605"/>
      <c r="Y23" s="786">
        <f t="shared" si="16"/>
        <v>0</v>
      </c>
      <c r="Z23" s="786">
        <v>32</v>
      </c>
      <c r="AA23" s="786">
        <f t="shared" si="6"/>
        <v>0</v>
      </c>
      <c r="AB23" s="606" t="b">
        <f t="shared" si="7"/>
        <v>1</v>
      </c>
    </row>
    <row r="24" spans="1:28" s="35" customFormat="1" ht="19.95" customHeight="1" x14ac:dyDescent="0.3">
      <c r="A24" s="521"/>
      <c r="B24" s="514" t="s">
        <v>122</v>
      </c>
      <c r="C24" s="515"/>
      <c r="D24" s="516"/>
      <c r="E24" s="531"/>
      <c r="F24" s="585">
        <f t="shared" ref="F24" si="18">G24*30</f>
        <v>60</v>
      </c>
      <c r="G24" s="626">
        <v>2</v>
      </c>
      <c r="H24" s="563">
        <f t="shared" ref="H24" si="19">I24+J24+K24+L24</f>
        <v>16</v>
      </c>
      <c r="I24" s="627">
        <v>8</v>
      </c>
      <c r="J24" s="627"/>
      <c r="K24" s="627">
        <v>8</v>
      </c>
      <c r="L24" s="628"/>
      <c r="M24" s="563">
        <f t="shared" ref="M24" si="20">G24*2</f>
        <v>4</v>
      </c>
      <c r="N24" s="628">
        <v>15</v>
      </c>
      <c r="O24" s="564">
        <f t="shared" ref="O24" si="21">F24-H24-M24-N24</f>
        <v>25</v>
      </c>
      <c r="P24" s="566"/>
      <c r="Q24" s="565" t="s">
        <v>59</v>
      </c>
      <c r="R24" s="783"/>
      <c r="T24" s="605" t="e">
        <f t="shared" si="1"/>
        <v>#VALUE!</v>
      </c>
      <c r="U24" s="605" t="b">
        <f t="shared" si="2"/>
        <v>1</v>
      </c>
      <c r="V24" s="605" t="b">
        <f t="shared" si="3"/>
        <v>1</v>
      </c>
      <c r="W24" s="605" t="b">
        <f t="shared" si="4"/>
        <v>1</v>
      </c>
      <c r="X24" s="605"/>
      <c r="Y24" s="786">
        <f t="shared" si="16"/>
        <v>0</v>
      </c>
      <c r="Z24" s="786">
        <v>16</v>
      </c>
      <c r="AA24" s="786">
        <f t="shared" si="6"/>
        <v>0</v>
      </c>
      <c r="AB24" s="606" t="b">
        <f t="shared" si="7"/>
        <v>1</v>
      </c>
    </row>
    <row r="25" spans="1:28" s="35" customFormat="1" ht="18" x14ac:dyDescent="0.3">
      <c r="A25" s="498" t="s">
        <v>156</v>
      </c>
      <c r="B25" s="615" t="s">
        <v>175</v>
      </c>
      <c r="C25" s="498">
        <v>1</v>
      </c>
      <c r="D25" s="616"/>
      <c r="E25" s="499"/>
      <c r="F25" s="617">
        <f>SUM(F26:F27)</f>
        <v>120</v>
      </c>
      <c r="G25" s="583">
        <f t="shared" ref="G25:O25" si="22">SUM(G26:G27)</f>
        <v>4</v>
      </c>
      <c r="H25" s="666">
        <f t="shared" si="22"/>
        <v>32</v>
      </c>
      <c r="I25" s="616">
        <f t="shared" si="22"/>
        <v>8</v>
      </c>
      <c r="J25" s="616">
        <f t="shared" si="22"/>
        <v>16</v>
      </c>
      <c r="K25" s="616">
        <f t="shared" si="22"/>
        <v>8</v>
      </c>
      <c r="L25" s="499"/>
      <c r="M25" s="666">
        <f t="shared" si="22"/>
        <v>8</v>
      </c>
      <c r="N25" s="499">
        <f t="shared" si="22"/>
        <v>30</v>
      </c>
      <c r="O25" s="667">
        <f t="shared" si="22"/>
        <v>50</v>
      </c>
      <c r="P25" s="666">
        <v>4</v>
      </c>
      <c r="Q25" s="451"/>
      <c r="R25" s="618"/>
      <c r="T25" s="605" t="b">
        <f t="shared" si="1"/>
        <v>1</v>
      </c>
      <c r="U25" s="605" t="b">
        <f t="shared" si="2"/>
        <v>1</v>
      </c>
      <c r="V25" s="605" t="b">
        <f t="shared" si="3"/>
        <v>1</v>
      </c>
      <c r="W25" s="605" t="b">
        <f t="shared" si="4"/>
        <v>1</v>
      </c>
      <c r="X25" s="605"/>
      <c r="Y25" s="606">
        <f t="shared" si="16"/>
        <v>32</v>
      </c>
      <c r="Z25" s="606">
        <f t="shared" si="5"/>
        <v>0</v>
      </c>
      <c r="AA25" s="606">
        <f t="shared" si="6"/>
        <v>0</v>
      </c>
      <c r="AB25" s="606" t="b">
        <f t="shared" si="7"/>
        <v>1</v>
      </c>
    </row>
    <row r="26" spans="1:28" s="656" customFormat="1" ht="19.95" customHeight="1" x14ac:dyDescent="0.3">
      <c r="A26" s="562"/>
      <c r="B26" s="514" t="s">
        <v>172</v>
      </c>
      <c r="C26" s="660"/>
      <c r="D26" s="661"/>
      <c r="E26" s="662"/>
      <c r="F26" s="585">
        <f>G26*30</f>
        <v>60</v>
      </c>
      <c r="G26" s="626">
        <v>2</v>
      </c>
      <c r="H26" s="563">
        <f>I26+J26+K26+L26</f>
        <v>16</v>
      </c>
      <c r="I26" s="627">
        <v>4</v>
      </c>
      <c r="J26" s="627">
        <v>8</v>
      </c>
      <c r="K26" s="627">
        <v>4</v>
      </c>
      <c r="L26" s="628"/>
      <c r="M26" s="563">
        <f>G26*2</f>
        <v>4</v>
      </c>
      <c r="N26" s="628">
        <v>15</v>
      </c>
      <c r="O26" s="564">
        <f>F26-H26-M26-N26</f>
        <v>25</v>
      </c>
      <c r="P26" s="663" t="s">
        <v>59</v>
      </c>
      <c r="Q26" s="664"/>
      <c r="R26" s="665"/>
      <c r="T26" s="605" t="e">
        <f t="shared" si="1"/>
        <v>#VALUE!</v>
      </c>
      <c r="U26" s="605" t="b">
        <f t="shared" si="2"/>
        <v>1</v>
      </c>
      <c r="V26" s="605" t="b">
        <f t="shared" si="3"/>
        <v>1</v>
      </c>
      <c r="W26" s="605" t="b">
        <f t="shared" si="4"/>
        <v>1</v>
      </c>
      <c r="X26" s="605"/>
      <c r="Y26" s="786">
        <v>16</v>
      </c>
      <c r="Z26" s="786">
        <f t="shared" si="5"/>
        <v>0</v>
      </c>
      <c r="AA26" s="786">
        <f t="shared" si="6"/>
        <v>0</v>
      </c>
      <c r="AB26" s="606" t="b">
        <f t="shared" si="7"/>
        <v>1</v>
      </c>
    </row>
    <row r="27" spans="1:28" s="656" customFormat="1" ht="19.95" customHeight="1" x14ac:dyDescent="0.3">
      <c r="A27" s="521"/>
      <c r="B27" s="514" t="s">
        <v>174</v>
      </c>
      <c r="C27" s="660"/>
      <c r="D27" s="661"/>
      <c r="E27" s="662"/>
      <c r="F27" s="585">
        <f t="shared" ref="F27" si="23">G27*30</f>
        <v>60</v>
      </c>
      <c r="G27" s="626">
        <v>2</v>
      </c>
      <c r="H27" s="563">
        <f t="shared" ref="H27:H29" si="24">I27+J27+K27+L27</f>
        <v>16</v>
      </c>
      <c r="I27" s="627">
        <v>4</v>
      </c>
      <c r="J27" s="627">
        <v>8</v>
      </c>
      <c r="K27" s="627">
        <v>4</v>
      </c>
      <c r="L27" s="628"/>
      <c r="M27" s="563">
        <f t="shared" ref="M27" si="25">G27*2</f>
        <v>4</v>
      </c>
      <c r="N27" s="628">
        <v>15</v>
      </c>
      <c r="O27" s="564">
        <f t="shared" ref="O27" si="26">F27-H27-M27-N27</f>
        <v>25</v>
      </c>
      <c r="P27" s="663" t="s">
        <v>59</v>
      </c>
      <c r="Q27" s="664"/>
      <c r="R27" s="665"/>
      <c r="T27" s="605" t="e">
        <f t="shared" si="1"/>
        <v>#VALUE!</v>
      </c>
      <c r="U27" s="605" t="b">
        <f t="shared" si="2"/>
        <v>1</v>
      </c>
      <c r="V27" s="605" t="b">
        <f t="shared" si="3"/>
        <v>1</v>
      </c>
      <c r="W27" s="605" t="b">
        <f t="shared" si="4"/>
        <v>1</v>
      </c>
      <c r="X27" s="605"/>
      <c r="Y27" s="786">
        <v>16</v>
      </c>
      <c r="Z27" s="786">
        <f t="shared" si="5"/>
        <v>0</v>
      </c>
      <c r="AA27" s="786">
        <f t="shared" si="6"/>
        <v>0</v>
      </c>
      <c r="AB27" s="606" t="b">
        <f t="shared" si="7"/>
        <v>1</v>
      </c>
    </row>
    <row r="28" spans="1:28" s="35" customFormat="1" ht="19.95" customHeight="1" x14ac:dyDescent="0.3">
      <c r="A28" s="730" t="s">
        <v>177</v>
      </c>
      <c r="B28" s="731" t="s">
        <v>179</v>
      </c>
      <c r="C28" s="732"/>
      <c r="D28" s="733">
        <v>3</v>
      </c>
      <c r="E28" s="734"/>
      <c r="F28" s="617">
        <f>G28*30</f>
        <v>90</v>
      </c>
      <c r="G28" s="736">
        <v>3</v>
      </c>
      <c r="H28" s="449">
        <f t="shared" si="24"/>
        <v>24</v>
      </c>
      <c r="I28" s="738">
        <v>10</v>
      </c>
      <c r="J28" s="738"/>
      <c r="K28" s="738">
        <v>14</v>
      </c>
      <c r="L28" s="729"/>
      <c r="M28" s="737">
        <f t="shared" ref="M28:M29" si="27">G28*2</f>
        <v>6</v>
      </c>
      <c r="N28" s="729"/>
      <c r="O28" s="739">
        <f t="shared" ref="O28:O29" si="28">F28-H28-M28-N28</f>
        <v>60</v>
      </c>
      <c r="P28" s="728"/>
      <c r="Q28" s="729"/>
      <c r="R28" s="784">
        <v>3</v>
      </c>
      <c r="T28" s="605" t="b">
        <f t="shared" si="1"/>
        <v>1</v>
      </c>
      <c r="U28" s="605" t="b">
        <f t="shared" si="2"/>
        <v>1</v>
      </c>
      <c r="V28" s="605" t="b">
        <f t="shared" si="3"/>
        <v>1</v>
      </c>
      <c r="W28" s="605" t="b">
        <f t="shared" si="4"/>
        <v>1</v>
      </c>
      <c r="X28" s="605"/>
      <c r="Y28" s="606">
        <f t="shared" si="16"/>
        <v>0</v>
      </c>
      <c r="Z28" s="606">
        <f t="shared" si="5"/>
        <v>0</v>
      </c>
      <c r="AA28" s="606">
        <f t="shared" si="6"/>
        <v>24</v>
      </c>
      <c r="AB28" s="606" t="b">
        <f t="shared" si="7"/>
        <v>1</v>
      </c>
    </row>
    <row r="29" spans="1:28" s="35" customFormat="1" ht="19.95" customHeight="1" thickBot="1" x14ac:dyDescent="0.35">
      <c r="A29" s="720" t="s">
        <v>178</v>
      </c>
      <c r="B29" s="721" t="s">
        <v>180</v>
      </c>
      <c r="C29" s="722"/>
      <c r="D29" s="735">
        <v>2</v>
      </c>
      <c r="E29" s="724"/>
      <c r="F29" s="767">
        <f t="shared" ref="F29" si="29">G29*30</f>
        <v>120</v>
      </c>
      <c r="G29" s="768">
        <v>4</v>
      </c>
      <c r="H29" s="771">
        <f t="shared" si="24"/>
        <v>32</v>
      </c>
      <c r="I29" s="772">
        <v>16</v>
      </c>
      <c r="J29" s="772"/>
      <c r="K29" s="772">
        <v>16</v>
      </c>
      <c r="L29" s="773"/>
      <c r="M29" s="774">
        <f t="shared" si="27"/>
        <v>8</v>
      </c>
      <c r="N29" s="773"/>
      <c r="O29" s="776">
        <f t="shared" si="28"/>
        <v>80</v>
      </c>
      <c r="P29" s="778"/>
      <c r="Q29" s="773">
        <v>4</v>
      </c>
      <c r="R29" s="785"/>
      <c r="T29" s="605" t="b">
        <f t="shared" si="1"/>
        <v>1</v>
      </c>
      <c r="U29" s="605" t="b">
        <f t="shared" si="2"/>
        <v>1</v>
      </c>
      <c r="V29" s="605" t="b">
        <f t="shared" si="3"/>
        <v>1</v>
      </c>
      <c r="W29" s="605" t="b">
        <f t="shared" si="4"/>
        <v>1</v>
      </c>
      <c r="X29" s="605"/>
      <c r="Y29" s="606">
        <f t="shared" si="16"/>
        <v>0</v>
      </c>
      <c r="Z29" s="606">
        <f t="shared" si="5"/>
        <v>32</v>
      </c>
      <c r="AA29" s="606">
        <f t="shared" si="6"/>
        <v>0</v>
      </c>
      <c r="AB29" s="606" t="b">
        <f t="shared" si="7"/>
        <v>1</v>
      </c>
    </row>
    <row r="30" spans="1:28" ht="19.95" customHeight="1" thickBot="1" x14ac:dyDescent="0.35">
      <c r="A30" s="941" t="s">
        <v>1</v>
      </c>
      <c r="B30" s="953"/>
      <c r="C30" s="761">
        <v>7</v>
      </c>
      <c r="D30" s="761">
        <v>6</v>
      </c>
      <c r="E30" s="761">
        <v>0</v>
      </c>
      <c r="F30" s="578">
        <f>SUM(F11,F15:F22,F25,F28:F29)</f>
        <v>1560</v>
      </c>
      <c r="G30" s="578">
        <f t="shared" ref="G30:R30" si="30">SUM(G11,G15:G22,G25,G28:G29)</f>
        <v>52</v>
      </c>
      <c r="H30" s="578">
        <f t="shared" si="30"/>
        <v>450</v>
      </c>
      <c r="I30" s="578">
        <f t="shared" si="30"/>
        <v>174</v>
      </c>
      <c r="J30" s="578">
        <f t="shared" si="30"/>
        <v>98</v>
      </c>
      <c r="K30" s="578">
        <f t="shared" si="30"/>
        <v>178</v>
      </c>
      <c r="L30" s="578">
        <f t="shared" si="30"/>
        <v>0</v>
      </c>
      <c r="M30" s="578">
        <f t="shared" si="30"/>
        <v>104</v>
      </c>
      <c r="N30" s="578">
        <f t="shared" si="30"/>
        <v>210</v>
      </c>
      <c r="O30" s="578">
        <f t="shared" si="30"/>
        <v>796</v>
      </c>
      <c r="P30" s="578">
        <f t="shared" si="30"/>
        <v>26</v>
      </c>
      <c r="Q30" s="578">
        <f t="shared" si="30"/>
        <v>19</v>
      </c>
      <c r="R30" s="578">
        <f t="shared" si="30"/>
        <v>7</v>
      </c>
      <c r="T30" s="506"/>
      <c r="U30" s="506"/>
      <c r="V30" s="506"/>
      <c r="W30" s="506"/>
      <c r="X30" s="506"/>
    </row>
    <row r="31" spans="1:28" ht="19.95" customHeight="1" thickBot="1" x14ac:dyDescent="0.35">
      <c r="A31" s="473" t="s">
        <v>69</v>
      </c>
      <c r="B31" s="474"/>
      <c r="C31" s="474"/>
      <c r="D31" s="474"/>
      <c r="E31" s="474"/>
      <c r="F31" s="474"/>
      <c r="G31" s="474"/>
      <c r="H31" s="474"/>
      <c r="I31" s="954"/>
      <c r="J31" s="954"/>
      <c r="K31" s="954"/>
      <c r="L31" s="954"/>
      <c r="M31" s="954"/>
      <c r="N31" s="954"/>
      <c r="O31" s="954"/>
      <c r="P31" s="954"/>
      <c r="Q31" s="475"/>
      <c r="R31" s="475"/>
      <c r="T31" s="506"/>
      <c r="U31" s="506"/>
      <c r="V31" s="506"/>
      <c r="W31" s="506"/>
      <c r="X31" s="506"/>
    </row>
    <row r="32" spans="1:28" s="41" customFormat="1" ht="19.95" customHeight="1" x14ac:dyDescent="0.3">
      <c r="A32" s="710" t="s">
        <v>102</v>
      </c>
      <c r="B32" s="765" t="s">
        <v>173</v>
      </c>
      <c r="C32" s="763"/>
      <c r="D32" s="532">
        <v>2.2999999999999998</v>
      </c>
      <c r="E32" s="533"/>
      <c r="F32" s="740">
        <f>G32*30</f>
        <v>180</v>
      </c>
      <c r="G32" s="741">
        <v>6</v>
      </c>
      <c r="H32" s="476"/>
      <c r="I32" s="477"/>
      <c r="J32" s="477"/>
      <c r="K32" s="477"/>
      <c r="L32" s="478"/>
      <c r="M32" s="476"/>
      <c r="N32" s="478"/>
      <c r="O32" s="461">
        <f>F32-H32-M32-N32</f>
        <v>180</v>
      </c>
      <c r="P32" s="476"/>
      <c r="Q32" s="742">
        <v>3</v>
      </c>
      <c r="R32" s="597">
        <v>3</v>
      </c>
      <c r="T32" s="506" t="b">
        <f t="shared" ref="T32:T67" si="31">G32=P32+Q32+R32</f>
        <v>1</v>
      </c>
      <c r="U32" s="506"/>
      <c r="V32" s="506"/>
      <c r="W32" s="506" t="b">
        <f t="shared" ref="W32:W67" si="32">F32-H32-M32-N32=O32</f>
        <v>1</v>
      </c>
      <c r="X32" s="506"/>
    </row>
    <row r="33" spans="1:28" ht="19.95" customHeight="1" thickBot="1" x14ac:dyDescent="0.35">
      <c r="A33" s="711" t="s">
        <v>119</v>
      </c>
      <c r="B33" s="766" t="s">
        <v>121</v>
      </c>
      <c r="C33" s="764"/>
      <c r="D33" s="534">
        <v>3</v>
      </c>
      <c r="E33" s="535"/>
      <c r="F33" s="471">
        <f>G33*30</f>
        <v>90</v>
      </c>
      <c r="G33" s="482">
        <v>3</v>
      </c>
      <c r="H33" s="479"/>
      <c r="I33" s="480"/>
      <c r="J33" s="480"/>
      <c r="K33" s="480"/>
      <c r="L33" s="481"/>
      <c r="M33" s="479"/>
      <c r="N33" s="481"/>
      <c r="O33" s="472">
        <f>F33-H33-M33-N33</f>
        <v>90</v>
      </c>
      <c r="P33" s="479"/>
      <c r="Q33" s="482"/>
      <c r="R33" s="598">
        <v>3</v>
      </c>
      <c r="T33" s="506" t="b">
        <f t="shared" si="31"/>
        <v>1</v>
      </c>
      <c r="U33" s="506"/>
      <c r="V33" s="506"/>
      <c r="W33" s="506" t="b">
        <f t="shared" si="32"/>
        <v>1</v>
      </c>
      <c r="X33" s="506"/>
    </row>
    <row r="34" spans="1:28" ht="19.95" customHeight="1" thickBot="1" x14ac:dyDescent="0.35">
      <c r="A34" s="941" t="s">
        <v>1</v>
      </c>
      <c r="B34" s="953"/>
      <c r="C34" s="578">
        <v>0</v>
      </c>
      <c r="D34" s="578">
        <v>3</v>
      </c>
      <c r="E34" s="578">
        <v>0</v>
      </c>
      <c r="F34" s="578">
        <f>SUM(F32:F33)</f>
        <v>270</v>
      </c>
      <c r="G34" s="578">
        <f>SUM(G32:G33)</f>
        <v>9</v>
      </c>
      <c r="H34" s="578">
        <f t="shared" ref="H34:R34" si="33">SUM(H32:H33)</f>
        <v>0</v>
      </c>
      <c r="I34" s="578">
        <f t="shared" si="33"/>
        <v>0</v>
      </c>
      <c r="J34" s="578">
        <f t="shared" si="33"/>
        <v>0</v>
      </c>
      <c r="K34" s="578">
        <f t="shared" si="33"/>
        <v>0</v>
      </c>
      <c r="L34" s="578">
        <f t="shared" si="33"/>
        <v>0</v>
      </c>
      <c r="M34" s="578">
        <f t="shared" si="33"/>
        <v>0</v>
      </c>
      <c r="N34" s="578">
        <f t="shared" si="33"/>
        <v>0</v>
      </c>
      <c r="O34" s="578">
        <f t="shared" si="33"/>
        <v>270</v>
      </c>
      <c r="P34" s="578">
        <f t="shared" si="33"/>
        <v>0</v>
      </c>
      <c r="Q34" s="578">
        <f t="shared" si="33"/>
        <v>3</v>
      </c>
      <c r="R34" s="578">
        <f t="shared" si="33"/>
        <v>6</v>
      </c>
      <c r="T34" s="506"/>
      <c r="U34" s="506"/>
      <c r="V34" s="506"/>
      <c r="W34" s="506"/>
      <c r="X34" s="506"/>
    </row>
    <row r="35" spans="1:28" s="41" customFormat="1" ht="19.95" customHeight="1" thickBot="1" x14ac:dyDescent="0.35">
      <c r="A35" s="473" t="s">
        <v>70</v>
      </c>
      <c r="B35" s="474"/>
      <c r="C35" s="474"/>
      <c r="D35" s="474"/>
      <c r="E35" s="474"/>
      <c r="F35" s="474"/>
      <c r="G35" s="474"/>
      <c r="H35" s="474"/>
      <c r="I35" s="954"/>
      <c r="J35" s="954"/>
      <c r="K35" s="954"/>
      <c r="L35" s="954"/>
      <c r="M35" s="954"/>
      <c r="N35" s="954"/>
      <c r="O35" s="954"/>
      <c r="P35" s="954"/>
      <c r="Q35" s="475"/>
      <c r="R35" s="475"/>
      <c r="T35" s="506"/>
      <c r="U35" s="506"/>
      <c r="V35" s="506"/>
      <c r="W35" s="506"/>
      <c r="X35" s="506"/>
    </row>
    <row r="36" spans="1:28" s="41" customFormat="1" ht="19.95" customHeight="1" thickBot="1" x14ac:dyDescent="0.35">
      <c r="A36" s="710" t="s">
        <v>103</v>
      </c>
      <c r="B36" s="483" t="s">
        <v>200</v>
      </c>
      <c r="C36" s="537"/>
      <c r="D36" s="536">
        <v>2.2999999999999998</v>
      </c>
      <c r="E36" s="536"/>
      <c r="F36" s="484">
        <f>G36*30</f>
        <v>180</v>
      </c>
      <c r="G36" s="485">
        <v>6</v>
      </c>
      <c r="H36" s="486"/>
      <c r="I36" s="477"/>
      <c r="J36" s="477"/>
      <c r="K36" s="477"/>
      <c r="L36" s="478"/>
      <c r="M36" s="476"/>
      <c r="N36" s="478"/>
      <c r="O36" s="461">
        <f>F36-H36-M36-N36</f>
        <v>180</v>
      </c>
      <c r="P36" s="487"/>
      <c r="Q36" s="478">
        <v>4.5</v>
      </c>
      <c r="R36" s="597">
        <v>1.5</v>
      </c>
      <c r="T36" s="506" t="b">
        <f t="shared" si="31"/>
        <v>1</v>
      </c>
      <c r="U36" s="506"/>
      <c r="V36" s="506"/>
      <c r="W36" s="506" t="b">
        <f t="shared" si="32"/>
        <v>1</v>
      </c>
      <c r="X36" s="506"/>
    </row>
    <row r="37" spans="1:28" s="400" customFormat="1" ht="19.95" customHeight="1" thickBot="1" x14ac:dyDescent="0.35">
      <c r="A37" s="941" t="s">
        <v>1</v>
      </c>
      <c r="B37" s="942"/>
      <c r="C37" s="578">
        <f t="shared" ref="C37:E37" si="34">SUM(C36:C36)</f>
        <v>0</v>
      </c>
      <c r="D37" s="578">
        <v>0</v>
      </c>
      <c r="E37" s="578">
        <f t="shared" si="34"/>
        <v>0</v>
      </c>
      <c r="F37" s="578">
        <f>SUM(F36:F36)</f>
        <v>180</v>
      </c>
      <c r="G37" s="578">
        <f t="shared" ref="G37:R37" si="35">SUM(G36:G36)</f>
        <v>6</v>
      </c>
      <c r="H37" s="578">
        <f t="shared" si="35"/>
        <v>0</v>
      </c>
      <c r="I37" s="578">
        <f t="shared" si="35"/>
        <v>0</v>
      </c>
      <c r="J37" s="578">
        <f t="shared" si="35"/>
        <v>0</v>
      </c>
      <c r="K37" s="578">
        <f t="shared" si="35"/>
        <v>0</v>
      </c>
      <c r="L37" s="578">
        <f t="shared" si="35"/>
        <v>0</v>
      </c>
      <c r="M37" s="578">
        <f t="shared" si="35"/>
        <v>0</v>
      </c>
      <c r="N37" s="578">
        <f t="shared" si="35"/>
        <v>0</v>
      </c>
      <c r="O37" s="578">
        <f t="shared" si="35"/>
        <v>180</v>
      </c>
      <c r="P37" s="578">
        <f t="shared" si="35"/>
        <v>0</v>
      </c>
      <c r="Q37" s="658">
        <f t="shared" si="35"/>
        <v>4.5</v>
      </c>
      <c r="R37" s="658">
        <f t="shared" si="35"/>
        <v>1.5</v>
      </c>
      <c r="T37" s="506"/>
      <c r="U37" s="506"/>
      <c r="V37" s="506"/>
      <c r="W37" s="506"/>
      <c r="X37" s="506"/>
    </row>
    <row r="38" spans="1:28" s="443" customFormat="1" ht="19.95" customHeight="1" thickBot="1" x14ac:dyDescent="0.35">
      <c r="A38" s="935" t="s">
        <v>101</v>
      </c>
      <c r="B38" s="943"/>
      <c r="C38" s="488">
        <f t="shared" ref="C38:R38" si="36">C30+C34+C37</f>
        <v>7</v>
      </c>
      <c r="D38" s="488">
        <f t="shared" si="36"/>
        <v>9</v>
      </c>
      <c r="E38" s="488">
        <f t="shared" si="36"/>
        <v>0</v>
      </c>
      <c r="F38" s="488">
        <f t="shared" si="36"/>
        <v>2010</v>
      </c>
      <c r="G38" s="657">
        <f t="shared" si="36"/>
        <v>67</v>
      </c>
      <c r="H38" s="488">
        <f t="shared" si="36"/>
        <v>450</v>
      </c>
      <c r="I38" s="488">
        <f t="shared" si="36"/>
        <v>174</v>
      </c>
      <c r="J38" s="488">
        <f t="shared" si="36"/>
        <v>98</v>
      </c>
      <c r="K38" s="488">
        <f t="shared" si="36"/>
        <v>178</v>
      </c>
      <c r="L38" s="488">
        <f t="shared" si="36"/>
        <v>0</v>
      </c>
      <c r="M38" s="488">
        <f t="shared" si="36"/>
        <v>104</v>
      </c>
      <c r="N38" s="488">
        <f t="shared" si="36"/>
        <v>210</v>
      </c>
      <c r="O38" s="488">
        <f t="shared" si="36"/>
        <v>1246</v>
      </c>
      <c r="P38" s="488">
        <f t="shared" si="36"/>
        <v>26</v>
      </c>
      <c r="Q38" s="659">
        <f t="shared" si="36"/>
        <v>26.5</v>
      </c>
      <c r="R38" s="659">
        <f t="shared" si="36"/>
        <v>14.5</v>
      </c>
      <c r="T38" s="506"/>
      <c r="U38" s="506"/>
      <c r="V38" s="506"/>
      <c r="W38" s="506"/>
      <c r="X38" s="506"/>
    </row>
    <row r="39" spans="1:28" s="443" customFormat="1" ht="30" customHeight="1" x14ac:dyDescent="0.3">
      <c r="A39" s="502"/>
      <c r="B39" s="503" t="s">
        <v>71</v>
      </c>
      <c r="C39" s="504"/>
      <c r="D39" s="504"/>
      <c r="E39" s="504"/>
      <c r="F39" s="504"/>
      <c r="G39" s="504"/>
      <c r="H39" s="504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T39" s="506"/>
      <c r="U39" s="506"/>
      <c r="V39" s="506"/>
      <c r="W39" s="506"/>
      <c r="X39" s="506"/>
    </row>
    <row r="40" spans="1:28" s="443" customFormat="1" ht="25.2" customHeight="1" thickBot="1" x14ac:dyDescent="0.35">
      <c r="A40" s="568" t="s">
        <v>159</v>
      </c>
      <c r="B40" s="569"/>
      <c r="C40" s="570"/>
      <c r="D40" s="570"/>
      <c r="E40" s="570"/>
      <c r="F40" s="570"/>
      <c r="G40" s="570"/>
      <c r="H40" s="570"/>
      <c r="I40" s="567"/>
      <c r="J40" s="567"/>
      <c r="K40" s="567"/>
      <c r="L40" s="567"/>
      <c r="M40" s="567"/>
      <c r="N40" s="567"/>
      <c r="O40" s="567"/>
      <c r="P40" s="567"/>
      <c r="Q40" s="567"/>
      <c r="R40" s="567"/>
    </row>
    <row r="41" spans="1:28" s="35" customFormat="1" ht="18" x14ac:dyDescent="0.3">
      <c r="A41" s="489" t="s">
        <v>160</v>
      </c>
      <c r="B41" s="572" t="s">
        <v>124</v>
      </c>
      <c r="C41" s="455">
        <v>1</v>
      </c>
      <c r="D41" s="456"/>
      <c r="E41" s="457"/>
      <c r="F41" s="573">
        <f>30*G41</f>
        <v>120</v>
      </c>
      <c r="G41" s="458">
        <v>4</v>
      </c>
      <c r="H41" s="574">
        <f>I41+J41+K41+L41</f>
        <v>32</v>
      </c>
      <c r="I41" s="459">
        <v>16</v>
      </c>
      <c r="J41" s="459"/>
      <c r="K41" s="459">
        <v>16</v>
      </c>
      <c r="L41" s="460"/>
      <c r="M41" s="574">
        <f>G41*2</f>
        <v>8</v>
      </c>
      <c r="N41" s="460">
        <v>30</v>
      </c>
      <c r="O41" s="575">
        <f>F41-H41-M41-N41</f>
        <v>50</v>
      </c>
      <c r="P41" s="576">
        <v>4</v>
      </c>
      <c r="Q41" s="577"/>
      <c r="R41" s="599"/>
      <c r="T41" s="506" t="b">
        <f>G41=P41+Q41+R41</f>
        <v>1</v>
      </c>
      <c r="U41" s="506" t="b">
        <f>G41*8=H41</f>
        <v>1</v>
      </c>
      <c r="V41" s="506" t="b">
        <f>G41*2=M41</f>
        <v>1</v>
      </c>
      <c r="W41" s="506" t="b">
        <f>F41-H41-M41-N41=O41</f>
        <v>1</v>
      </c>
      <c r="X41" s="506"/>
      <c r="Y41" s="443">
        <f t="shared" ref="Y41:AA46" si="37">P41*8</f>
        <v>32</v>
      </c>
      <c r="Z41" s="443">
        <f t="shared" si="37"/>
        <v>0</v>
      </c>
      <c r="AA41" s="443">
        <f t="shared" si="37"/>
        <v>0</v>
      </c>
      <c r="AB41" s="443" t="b">
        <f t="shared" ref="AB41:AB46" si="38">H41=Y41+Z41+AA41</f>
        <v>1</v>
      </c>
    </row>
    <row r="42" spans="1:28" s="35" customFormat="1" ht="19.95" customHeight="1" x14ac:dyDescent="0.3">
      <c r="A42" s="491" t="s">
        <v>161</v>
      </c>
      <c r="B42" s="490" t="s">
        <v>112</v>
      </c>
      <c r="C42" s="462"/>
      <c r="D42" s="463">
        <v>2</v>
      </c>
      <c r="E42" s="464"/>
      <c r="F42" s="571">
        <f>G42*30</f>
        <v>120</v>
      </c>
      <c r="G42" s="465">
        <v>4</v>
      </c>
      <c r="H42" s="520">
        <f t="shared" ref="H42:H46" si="39">I42+J42+K42+L42</f>
        <v>32</v>
      </c>
      <c r="I42" s="467">
        <v>8</v>
      </c>
      <c r="J42" s="467"/>
      <c r="K42" s="467">
        <v>24</v>
      </c>
      <c r="L42" s="468"/>
      <c r="M42" s="466">
        <f>G42*2</f>
        <v>8</v>
      </c>
      <c r="N42" s="468"/>
      <c r="O42" s="469">
        <f>F42-H42-M42-N42</f>
        <v>80</v>
      </c>
      <c r="P42" s="466"/>
      <c r="Q42" s="468">
        <v>4</v>
      </c>
      <c r="R42" s="596"/>
      <c r="T42" s="506" t="b">
        <f t="shared" si="31"/>
        <v>1</v>
      </c>
      <c r="U42" s="506" t="b">
        <f t="shared" ref="U42:U67" si="40">G42*8=H42</f>
        <v>1</v>
      </c>
      <c r="V42" s="506" t="b">
        <f t="shared" ref="V42:V67" si="41">G42*2=M42</f>
        <v>1</v>
      </c>
      <c r="W42" s="506" t="b">
        <f t="shared" si="32"/>
        <v>1</v>
      </c>
      <c r="X42" s="506"/>
      <c r="Y42" s="443">
        <f t="shared" si="37"/>
        <v>0</v>
      </c>
      <c r="Z42" s="443">
        <f t="shared" si="37"/>
        <v>32</v>
      </c>
      <c r="AA42" s="443">
        <f t="shared" si="37"/>
        <v>0</v>
      </c>
      <c r="AB42" s="443" t="b">
        <f t="shared" si="38"/>
        <v>1</v>
      </c>
    </row>
    <row r="43" spans="1:28" s="35" customFormat="1" ht="19.95" customHeight="1" x14ac:dyDescent="0.3">
      <c r="A43" s="491" t="s">
        <v>162</v>
      </c>
      <c r="B43" s="490" t="s">
        <v>113</v>
      </c>
      <c r="C43" s="462"/>
      <c r="D43" s="463">
        <v>2</v>
      </c>
      <c r="E43" s="464"/>
      <c r="F43" s="571">
        <f t="shared" ref="F43:F46" si="42">G43*30</f>
        <v>120</v>
      </c>
      <c r="G43" s="465">
        <v>4</v>
      </c>
      <c r="H43" s="520">
        <f t="shared" si="39"/>
        <v>32</v>
      </c>
      <c r="I43" s="467">
        <v>8</v>
      </c>
      <c r="J43" s="467">
        <v>20</v>
      </c>
      <c r="K43" s="467">
        <v>4</v>
      </c>
      <c r="L43" s="468"/>
      <c r="M43" s="466">
        <f t="shared" ref="M43:M46" si="43">G43*2</f>
        <v>8</v>
      </c>
      <c r="N43" s="468"/>
      <c r="O43" s="469">
        <f t="shared" ref="O43:O46" si="44">F43-H43-M43-N43</f>
        <v>80</v>
      </c>
      <c r="P43" s="466"/>
      <c r="Q43" s="468">
        <v>4</v>
      </c>
      <c r="R43" s="596"/>
      <c r="T43" s="506" t="b">
        <f t="shared" si="31"/>
        <v>1</v>
      </c>
      <c r="U43" s="506" t="b">
        <f t="shared" si="40"/>
        <v>1</v>
      </c>
      <c r="V43" s="506" t="b">
        <f t="shared" si="41"/>
        <v>1</v>
      </c>
      <c r="W43" s="506" t="b">
        <f t="shared" si="32"/>
        <v>1</v>
      </c>
      <c r="X43" s="506"/>
      <c r="Y43" s="443">
        <f t="shared" si="37"/>
        <v>0</v>
      </c>
      <c r="Z43" s="443">
        <f t="shared" si="37"/>
        <v>32</v>
      </c>
      <c r="AA43" s="443">
        <f t="shared" si="37"/>
        <v>0</v>
      </c>
      <c r="AB43" s="443" t="b">
        <f t="shared" si="38"/>
        <v>1</v>
      </c>
    </row>
    <row r="44" spans="1:28" s="35" customFormat="1" ht="36" x14ac:dyDescent="0.3">
      <c r="A44" s="491" t="s">
        <v>163</v>
      </c>
      <c r="B44" s="490" t="s">
        <v>134</v>
      </c>
      <c r="C44" s="462">
        <v>3</v>
      </c>
      <c r="D44" s="463"/>
      <c r="E44" s="464"/>
      <c r="F44" s="571">
        <f t="shared" si="42"/>
        <v>120</v>
      </c>
      <c r="G44" s="465">
        <v>4</v>
      </c>
      <c r="H44" s="520">
        <f t="shared" si="39"/>
        <v>32</v>
      </c>
      <c r="I44" s="467">
        <v>16</v>
      </c>
      <c r="J44" s="467"/>
      <c r="K44" s="467">
        <v>16</v>
      </c>
      <c r="L44" s="468"/>
      <c r="M44" s="466">
        <f t="shared" si="43"/>
        <v>8</v>
      </c>
      <c r="N44" s="468">
        <v>30</v>
      </c>
      <c r="O44" s="469">
        <f t="shared" si="44"/>
        <v>50</v>
      </c>
      <c r="P44" s="466"/>
      <c r="Q44" s="468"/>
      <c r="R44" s="596">
        <v>4</v>
      </c>
      <c r="T44" s="506" t="b">
        <f t="shared" si="31"/>
        <v>1</v>
      </c>
      <c r="U44" s="506" t="b">
        <f t="shared" si="40"/>
        <v>1</v>
      </c>
      <c r="V44" s="506" t="b">
        <f t="shared" si="41"/>
        <v>1</v>
      </c>
      <c r="W44" s="506" t="b">
        <f t="shared" si="32"/>
        <v>1</v>
      </c>
      <c r="X44" s="506"/>
      <c r="Y44" s="443">
        <f t="shared" si="37"/>
        <v>0</v>
      </c>
      <c r="Z44" s="443">
        <f t="shared" si="37"/>
        <v>0</v>
      </c>
      <c r="AA44" s="443">
        <f t="shared" si="37"/>
        <v>32</v>
      </c>
      <c r="AB44" s="443" t="b">
        <f t="shared" si="38"/>
        <v>1</v>
      </c>
    </row>
    <row r="45" spans="1:28" s="35" customFormat="1" ht="19.95" customHeight="1" x14ac:dyDescent="0.3">
      <c r="A45" s="491" t="s">
        <v>164</v>
      </c>
      <c r="B45" s="490" t="s">
        <v>132</v>
      </c>
      <c r="C45" s="492"/>
      <c r="D45" s="463">
        <v>3</v>
      </c>
      <c r="E45" s="464"/>
      <c r="F45" s="571">
        <f t="shared" si="42"/>
        <v>120</v>
      </c>
      <c r="G45" s="465">
        <v>4</v>
      </c>
      <c r="H45" s="520">
        <f t="shared" si="39"/>
        <v>32</v>
      </c>
      <c r="I45" s="467">
        <v>16</v>
      </c>
      <c r="J45" s="467"/>
      <c r="K45" s="467">
        <v>16</v>
      </c>
      <c r="L45" s="468"/>
      <c r="M45" s="466">
        <f t="shared" si="43"/>
        <v>8</v>
      </c>
      <c r="N45" s="468"/>
      <c r="O45" s="469">
        <f t="shared" si="44"/>
        <v>80</v>
      </c>
      <c r="P45" s="466"/>
      <c r="Q45" s="468"/>
      <c r="R45" s="596">
        <v>4</v>
      </c>
      <c r="T45" s="506" t="b">
        <f t="shared" si="31"/>
        <v>1</v>
      </c>
      <c r="U45" s="506" t="b">
        <f t="shared" si="40"/>
        <v>1</v>
      </c>
      <c r="V45" s="506" t="b">
        <f t="shared" si="41"/>
        <v>1</v>
      </c>
      <c r="W45" s="506" t="b">
        <f t="shared" si="32"/>
        <v>1</v>
      </c>
      <c r="X45" s="506"/>
      <c r="Y45" s="443">
        <f t="shared" si="37"/>
        <v>0</v>
      </c>
      <c r="Z45" s="443">
        <f t="shared" si="37"/>
        <v>0</v>
      </c>
      <c r="AA45" s="443">
        <f t="shared" si="37"/>
        <v>32</v>
      </c>
      <c r="AB45" s="443" t="b">
        <f t="shared" si="38"/>
        <v>1</v>
      </c>
    </row>
    <row r="46" spans="1:28" s="35" customFormat="1" ht="19.95" customHeight="1" thickBot="1" x14ac:dyDescent="0.35">
      <c r="A46" s="579" t="s">
        <v>165</v>
      </c>
      <c r="B46" s="580" t="s">
        <v>133</v>
      </c>
      <c r="C46" s="594"/>
      <c r="D46" s="631">
        <v>3</v>
      </c>
      <c r="E46" s="632"/>
      <c r="F46" s="571">
        <f t="shared" si="42"/>
        <v>90</v>
      </c>
      <c r="G46" s="633">
        <v>3</v>
      </c>
      <c r="H46" s="520">
        <f t="shared" si="39"/>
        <v>24</v>
      </c>
      <c r="I46" s="634">
        <v>10</v>
      </c>
      <c r="J46" s="634"/>
      <c r="K46" s="634">
        <v>14</v>
      </c>
      <c r="L46" s="635"/>
      <c r="M46" s="466">
        <f t="shared" si="43"/>
        <v>6</v>
      </c>
      <c r="N46" s="635"/>
      <c r="O46" s="469">
        <f t="shared" si="44"/>
        <v>60</v>
      </c>
      <c r="P46" s="636"/>
      <c r="Q46" s="635"/>
      <c r="R46" s="637">
        <v>3</v>
      </c>
      <c r="T46" s="506" t="b">
        <f t="shared" si="31"/>
        <v>1</v>
      </c>
      <c r="U46" s="506" t="b">
        <f t="shared" si="40"/>
        <v>1</v>
      </c>
      <c r="V46" s="506" t="b">
        <f t="shared" si="41"/>
        <v>1</v>
      </c>
      <c r="W46" s="506" t="b">
        <f t="shared" si="32"/>
        <v>1</v>
      </c>
      <c r="X46" s="506"/>
      <c r="Y46" s="443">
        <f t="shared" si="37"/>
        <v>0</v>
      </c>
      <c r="Z46" s="443">
        <f t="shared" si="37"/>
        <v>0</v>
      </c>
      <c r="AA46" s="443">
        <f t="shared" si="37"/>
        <v>24</v>
      </c>
      <c r="AB46" s="443" t="b">
        <f t="shared" si="38"/>
        <v>1</v>
      </c>
    </row>
    <row r="47" spans="1:28" s="41" customFormat="1" ht="19.95" customHeight="1" thickBot="1" x14ac:dyDescent="0.35">
      <c r="A47" s="935" t="s">
        <v>72</v>
      </c>
      <c r="B47" s="936"/>
      <c r="C47" s="488">
        <v>2</v>
      </c>
      <c r="D47" s="488">
        <v>4</v>
      </c>
      <c r="E47" s="488">
        <v>0</v>
      </c>
      <c r="F47" s="488">
        <f>SUM(F41:F46)</f>
        <v>690</v>
      </c>
      <c r="G47" s="488">
        <f t="shared" ref="G47:R47" si="45">SUM(G41:G46)</f>
        <v>23</v>
      </c>
      <c r="H47" s="488">
        <f t="shared" si="45"/>
        <v>184</v>
      </c>
      <c r="I47" s="488">
        <f t="shared" si="45"/>
        <v>74</v>
      </c>
      <c r="J47" s="488">
        <f t="shared" si="45"/>
        <v>20</v>
      </c>
      <c r="K47" s="488">
        <f t="shared" si="45"/>
        <v>90</v>
      </c>
      <c r="L47" s="488">
        <f t="shared" si="45"/>
        <v>0</v>
      </c>
      <c r="M47" s="488">
        <f t="shared" si="45"/>
        <v>46</v>
      </c>
      <c r="N47" s="488">
        <f t="shared" si="45"/>
        <v>60</v>
      </c>
      <c r="O47" s="488">
        <f t="shared" si="45"/>
        <v>400</v>
      </c>
      <c r="P47" s="488">
        <f t="shared" si="45"/>
        <v>4</v>
      </c>
      <c r="Q47" s="488">
        <f t="shared" si="45"/>
        <v>8</v>
      </c>
      <c r="R47" s="488">
        <f t="shared" si="45"/>
        <v>11</v>
      </c>
      <c r="T47" s="506"/>
      <c r="U47" s="506"/>
      <c r="V47" s="506"/>
      <c r="W47" s="506"/>
      <c r="X47" s="506"/>
    </row>
    <row r="48" spans="1:28" s="41" customFormat="1" ht="19.95" customHeight="1" x14ac:dyDescent="0.3">
      <c r="A48" s="638"/>
      <c r="B48" s="639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1"/>
      <c r="T48" s="506"/>
      <c r="U48" s="506"/>
      <c r="V48" s="506"/>
      <c r="W48" s="506"/>
      <c r="X48" s="506"/>
    </row>
    <row r="49" spans="1:29" s="612" customFormat="1" ht="25.2" customHeight="1" thickBot="1" x14ac:dyDescent="0.35">
      <c r="A49" s="568" t="s">
        <v>144</v>
      </c>
      <c r="B49" s="568"/>
      <c r="C49" s="642"/>
      <c r="D49" s="642"/>
      <c r="E49" s="642"/>
      <c r="F49" s="642"/>
      <c r="G49" s="642"/>
      <c r="H49" s="642"/>
      <c r="I49" s="642"/>
      <c r="J49" s="642"/>
      <c r="K49" s="642"/>
      <c r="L49" s="642"/>
      <c r="M49" s="642"/>
      <c r="N49" s="642"/>
      <c r="O49" s="642"/>
      <c r="P49" s="642"/>
      <c r="Q49" s="642"/>
      <c r="R49" s="643"/>
      <c r="T49" s="613"/>
      <c r="U49" s="613"/>
      <c r="V49" s="613"/>
      <c r="W49" s="613"/>
      <c r="X49" s="613"/>
    </row>
    <row r="50" spans="1:29" s="680" customFormat="1" ht="19.95" customHeight="1" x14ac:dyDescent="0.3">
      <c r="A50" s="668" t="s">
        <v>166</v>
      </c>
      <c r="B50" s="669" t="s">
        <v>141</v>
      </c>
      <c r="C50" s="670">
        <v>1</v>
      </c>
      <c r="D50" s="671"/>
      <c r="E50" s="672"/>
      <c r="F50" s="673">
        <f>G50*30</f>
        <v>120</v>
      </c>
      <c r="G50" s="674">
        <v>4</v>
      </c>
      <c r="H50" s="675">
        <f>L50+K50+J50+I50</f>
        <v>32</v>
      </c>
      <c r="I50" s="676">
        <v>16</v>
      </c>
      <c r="J50" s="676"/>
      <c r="K50" s="671">
        <v>16</v>
      </c>
      <c r="L50" s="672"/>
      <c r="M50" s="670">
        <v>8</v>
      </c>
      <c r="N50" s="672">
        <v>30</v>
      </c>
      <c r="O50" s="677">
        <f>F50-H50-M50-N50</f>
        <v>50</v>
      </c>
      <c r="P50" s="675">
        <v>4</v>
      </c>
      <c r="Q50" s="678"/>
      <c r="R50" s="677"/>
      <c r="S50" s="679"/>
      <c r="T50" s="506" t="b">
        <f>G50=P50+Q50+R50</f>
        <v>1</v>
      </c>
      <c r="U50" s="506" t="b">
        <f>G50*8=H50</f>
        <v>1</v>
      </c>
      <c r="V50" s="506" t="b">
        <f>G50*2=M50</f>
        <v>1</v>
      </c>
      <c r="W50" s="506" t="b">
        <f>F50-H50-M50-N50=O50</f>
        <v>1</v>
      </c>
      <c r="X50" s="506"/>
      <c r="Y50" s="443">
        <f t="shared" ref="Y50:AA52" si="46">P50*8</f>
        <v>32</v>
      </c>
      <c r="Z50" s="443">
        <f t="shared" si="46"/>
        <v>0</v>
      </c>
      <c r="AA50" s="443">
        <f t="shared" si="46"/>
        <v>0</v>
      </c>
      <c r="AB50" s="443" t="b">
        <f t="shared" ref="AB50:AB52" si="47">H50=Y50+Z50+AA50</f>
        <v>1</v>
      </c>
      <c r="AC50" s="679"/>
    </row>
    <row r="51" spans="1:29" s="680" customFormat="1" ht="19.95" customHeight="1" x14ac:dyDescent="0.3">
      <c r="A51" s="681" t="s">
        <v>167</v>
      </c>
      <c r="B51" s="682" t="s">
        <v>142</v>
      </c>
      <c r="C51" s="683">
        <v>3</v>
      </c>
      <c r="D51" s="684">
        <v>2</v>
      </c>
      <c r="E51" s="685"/>
      <c r="F51" s="686">
        <f>G51*30</f>
        <v>240</v>
      </c>
      <c r="G51" s="687">
        <v>8</v>
      </c>
      <c r="H51" s="688">
        <f t="shared" ref="H51:H53" si="48">L51+K51+J51+I51</f>
        <v>64</v>
      </c>
      <c r="I51" s="689">
        <v>8</v>
      </c>
      <c r="J51" s="689">
        <v>56</v>
      </c>
      <c r="K51" s="684"/>
      <c r="L51" s="685"/>
      <c r="M51" s="683">
        <v>16</v>
      </c>
      <c r="N51" s="685">
        <v>30</v>
      </c>
      <c r="O51" s="690">
        <f>F51-H51-M51-N51</f>
        <v>130</v>
      </c>
      <c r="P51" s="688"/>
      <c r="Q51" s="691">
        <v>4</v>
      </c>
      <c r="R51" s="690">
        <v>4</v>
      </c>
      <c r="S51" s="679"/>
      <c r="T51" s="506" t="b">
        <f t="shared" ref="T51:T53" si="49">G51=P51+Q51+R51</f>
        <v>1</v>
      </c>
      <c r="U51" s="506" t="b">
        <f t="shared" ref="U51:U52" si="50">G51*8=H51</f>
        <v>1</v>
      </c>
      <c r="V51" s="506" t="b">
        <f t="shared" ref="V51:V52" si="51">G51*2=M51</f>
        <v>1</v>
      </c>
      <c r="W51" s="506" t="b">
        <f t="shared" ref="W51:W53" si="52">F51-H51-M51-N51=O51</f>
        <v>1</v>
      </c>
      <c r="X51" s="506"/>
      <c r="Y51" s="443">
        <f t="shared" si="46"/>
        <v>0</v>
      </c>
      <c r="Z51" s="443">
        <f t="shared" si="46"/>
        <v>32</v>
      </c>
      <c r="AA51" s="443">
        <f t="shared" si="46"/>
        <v>32</v>
      </c>
      <c r="AB51" s="443" t="b">
        <f t="shared" si="47"/>
        <v>1</v>
      </c>
      <c r="AC51" s="679"/>
    </row>
    <row r="52" spans="1:29" s="680" customFormat="1" ht="18" x14ac:dyDescent="0.3">
      <c r="A52" s="681" t="s">
        <v>168</v>
      </c>
      <c r="B52" s="682" t="s">
        <v>171</v>
      </c>
      <c r="C52" s="692"/>
      <c r="D52" s="684">
        <v>2.2999999999999998</v>
      </c>
      <c r="E52" s="685"/>
      <c r="F52" s="686">
        <f t="shared" ref="F52:F53" si="53">G52*30</f>
        <v>240</v>
      </c>
      <c r="G52" s="687">
        <v>8</v>
      </c>
      <c r="H52" s="688">
        <f t="shared" si="48"/>
        <v>64</v>
      </c>
      <c r="I52" s="689">
        <v>8</v>
      </c>
      <c r="J52" s="689">
        <v>56</v>
      </c>
      <c r="K52" s="684"/>
      <c r="L52" s="685"/>
      <c r="M52" s="683">
        <v>16</v>
      </c>
      <c r="N52" s="685"/>
      <c r="O52" s="690">
        <f>F52-H52-M52-N52</f>
        <v>160</v>
      </c>
      <c r="P52" s="688"/>
      <c r="Q52" s="691">
        <v>4</v>
      </c>
      <c r="R52" s="690">
        <v>4</v>
      </c>
      <c r="S52" s="679"/>
      <c r="T52" s="506" t="b">
        <f t="shared" si="49"/>
        <v>1</v>
      </c>
      <c r="U52" s="506" t="b">
        <f t="shared" si="50"/>
        <v>1</v>
      </c>
      <c r="V52" s="506" t="b">
        <f t="shared" si="51"/>
        <v>1</v>
      </c>
      <c r="W52" s="506" t="b">
        <f t="shared" si="52"/>
        <v>1</v>
      </c>
      <c r="X52" s="506"/>
      <c r="Y52" s="443">
        <f t="shared" si="46"/>
        <v>0</v>
      </c>
      <c r="Z52" s="443">
        <f t="shared" si="46"/>
        <v>32</v>
      </c>
      <c r="AA52" s="443">
        <f t="shared" si="46"/>
        <v>32</v>
      </c>
      <c r="AB52" s="443" t="b">
        <f t="shared" si="47"/>
        <v>1</v>
      </c>
      <c r="AC52" s="679"/>
    </row>
    <row r="53" spans="1:29" s="680" customFormat="1" ht="19.95" customHeight="1" thickBot="1" x14ac:dyDescent="0.35">
      <c r="A53" s="693" t="s">
        <v>169</v>
      </c>
      <c r="B53" s="694" t="s">
        <v>143</v>
      </c>
      <c r="C53" s="695"/>
      <c r="D53" s="696">
        <v>3</v>
      </c>
      <c r="E53" s="697"/>
      <c r="F53" s="793">
        <f t="shared" si="53"/>
        <v>90</v>
      </c>
      <c r="G53" s="699">
        <v>3</v>
      </c>
      <c r="H53" s="700">
        <f t="shared" si="48"/>
        <v>0</v>
      </c>
      <c r="I53" s="696"/>
      <c r="J53" s="696"/>
      <c r="K53" s="696"/>
      <c r="L53" s="697"/>
      <c r="M53" s="695"/>
      <c r="N53" s="697"/>
      <c r="O53" s="701">
        <f>F53-H53-M53-N53</f>
        <v>90</v>
      </c>
      <c r="P53" s="698"/>
      <c r="Q53" s="697"/>
      <c r="R53" s="702">
        <v>3</v>
      </c>
      <c r="S53" s="679"/>
      <c r="T53" s="506" t="b">
        <f t="shared" si="49"/>
        <v>1</v>
      </c>
      <c r="U53" s="506"/>
      <c r="V53" s="506"/>
      <c r="W53" s="506" t="b">
        <f t="shared" si="52"/>
        <v>1</v>
      </c>
      <c r="X53" s="506"/>
      <c r="Y53" s="443"/>
      <c r="Z53" s="443"/>
      <c r="AA53" s="443"/>
      <c r="AB53" s="443"/>
      <c r="AC53" s="679"/>
    </row>
    <row r="54" spans="1:29" s="611" customFormat="1" ht="19.95" customHeight="1" thickBot="1" x14ac:dyDescent="0.35">
      <c r="A54" s="644"/>
      <c r="B54" s="645" t="s">
        <v>72</v>
      </c>
      <c r="C54" s="651">
        <v>2</v>
      </c>
      <c r="D54" s="651">
        <v>4</v>
      </c>
      <c r="E54" s="651">
        <v>0</v>
      </c>
      <c r="F54" s="651">
        <f>SUM(F50:F53)</f>
        <v>690</v>
      </c>
      <c r="G54" s="651">
        <f t="shared" ref="G54:R54" si="54">SUM(G50:G53)</f>
        <v>23</v>
      </c>
      <c r="H54" s="651">
        <f t="shared" si="54"/>
        <v>160</v>
      </c>
      <c r="I54" s="651">
        <f t="shared" si="54"/>
        <v>32</v>
      </c>
      <c r="J54" s="651">
        <f t="shared" si="54"/>
        <v>112</v>
      </c>
      <c r="K54" s="651">
        <f t="shared" si="54"/>
        <v>16</v>
      </c>
      <c r="L54" s="651">
        <f t="shared" si="54"/>
        <v>0</v>
      </c>
      <c r="M54" s="651">
        <f t="shared" si="54"/>
        <v>40</v>
      </c>
      <c r="N54" s="651">
        <f t="shared" si="54"/>
        <v>60</v>
      </c>
      <c r="O54" s="651">
        <f t="shared" si="54"/>
        <v>430</v>
      </c>
      <c r="P54" s="651">
        <f t="shared" si="54"/>
        <v>4</v>
      </c>
      <c r="Q54" s="651">
        <f t="shared" si="54"/>
        <v>8</v>
      </c>
      <c r="R54" s="651">
        <f t="shared" si="54"/>
        <v>11</v>
      </c>
      <c r="S54" s="610"/>
      <c r="T54" s="506"/>
      <c r="U54" s="506"/>
      <c r="V54" s="506"/>
      <c r="W54" s="506"/>
      <c r="X54" s="506"/>
      <c r="Y54" s="443"/>
      <c r="Z54" s="443"/>
      <c r="AA54" s="443"/>
      <c r="AB54" s="443"/>
      <c r="AC54" s="610"/>
    </row>
    <row r="55" spans="1:29" s="611" customFormat="1" ht="19.95" customHeight="1" x14ac:dyDescent="0.3">
      <c r="A55" s="703"/>
      <c r="B55" s="704"/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6"/>
      <c r="S55" s="610"/>
      <c r="T55" s="506"/>
      <c r="U55" s="506"/>
      <c r="V55" s="506"/>
      <c r="W55" s="506"/>
      <c r="X55" s="506"/>
      <c r="Y55" s="443"/>
      <c r="Z55" s="443"/>
      <c r="AA55" s="443"/>
      <c r="AB55" s="443"/>
      <c r="AC55" s="610"/>
    </row>
    <row r="56" spans="1:29" s="611" customFormat="1" ht="19.95" customHeight="1" thickBot="1" x14ac:dyDescent="0.35">
      <c r="A56" s="944" t="s">
        <v>181</v>
      </c>
      <c r="B56" s="945"/>
      <c r="C56" s="705"/>
      <c r="D56" s="705"/>
      <c r="E56" s="705"/>
      <c r="F56" s="705"/>
      <c r="G56" s="705"/>
      <c r="H56" s="705"/>
      <c r="I56" s="705"/>
      <c r="J56" s="705"/>
      <c r="K56" s="705"/>
      <c r="L56" s="705"/>
      <c r="M56" s="705"/>
      <c r="N56" s="705"/>
      <c r="O56" s="705"/>
      <c r="P56" s="705"/>
      <c r="Q56" s="705"/>
      <c r="R56" s="706"/>
      <c r="S56" s="610"/>
      <c r="T56" s="506"/>
      <c r="U56" s="506"/>
      <c r="V56" s="506"/>
      <c r="W56" s="506"/>
      <c r="X56" s="506"/>
      <c r="Y56" s="443"/>
      <c r="Z56" s="443"/>
      <c r="AA56" s="443"/>
      <c r="AB56" s="443"/>
      <c r="AC56" s="610"/>
    </row>
    <row r="57" spans="1:29" s="35" customFormat="1" ht="18" x14ac:dyDescent="0.3">
      <c r="A57" s="743" t="s">
        <v>182</v>
      </c>
      <c r="B57" s="744" t="s">
        <v>224</v>
      </c>
      <c r="C57" s="455">
        <v>1</v>
      </c>
      <c r="D57" s="456"/>
      <c r="E57" s="457"/>
      <c r="F57" s="573">
        <f>30*G57</f>
        <v>120</v>
      </c>
      <c r="G57" s="458">
        <v>4</v>
      </c>
      <c r="H57" s="574">
        <f>I57+J57+K57+L57</f>
        <v>32</v>
      </c>
      <c r="I57" s="459">
        <v>16</v>
      </c>
      <c r="J57" s="459"/>
      <c r="K57" s="459">
        <v>16</v>
      </c>
      <c r="L57" s="460"/>
      <c r="M57" s="574">
        <f>G57*2</f>
        <v>8</v>
      </c>
      <c r="N57" s="460">
        <v>30</v>
      </c>
      <c r="O57" s="575">
        <f>F57-H57-M57-N57</f>
        <v>50</v>
      </c>
      <c r="P57" s="576">
        <v>4</v>
      </c>
      <c r="Q57" s="577"/>
      <c r="R57" s="599"/>
      <c r="T57" s="506" t="b">
        <f>G57=P57+Q57+R57</f>
        <v>1</v>
      </c>
      <c r="U57" s="506" t="b">
        <f>G57*8=H57</f>
        <v>1</v>
      </c>
      <c r="V57" s="506" t="b">
        <f>G57*2=M57</f>
        <v>1</v>
      </c>
      <c r="W57" s="506" t="b">
        <f>F57-H57-M57-N57=O57</f>
        <v>1</v>
      </c>
      <c r="X57" s="506"/>
      <c r="Y57" s="443">
        <f t="shared" ref="Y57:AA62" si="55">P57*8</f>
        <v>32</v>
      </c>
      <c r="Z57" s="443">
        <f t="shared" si="55"/>
        <v>0</v>
      </c>
      <c r="AA57" s="443">
        <f t="shared" si="55"/>
        <v>0</v>
      </c>
      <c r="AB57" s="443" t="b">
        <f t="shared" ref="AB57:AB62" si="56">H57=Y57+Z57+AA57</f>
        <v>1</v>
      </c>
    </row>
    <row r="58" spans="1:29" s="35" customFormat="1" ht="19.95" customHeight="1" x14ac:dyDescent="0.3">
      <c r="A58" s="745" t="s">
        <v>183</v>
      </c>
      <c r="B58" s="721" t="s">
        <v>188</v>
      </c>
      <c r="C58" s="462"/>
      <c r="D58" s="463">
        <v>2</v>
      </c>
      <c r="E58" s="464"/>
      <c r="F58" s="571">
        <f>G58*30</f>
        <v>120</v>
      </c>
      <c r="G58" s="465">
        <v>4</v>
      </c>
      <c r="H58" s="520">
        <f t="shared" ref="H58:H62" si="57">I58+J58+K58+L58</f>
        <v>32</v>
      </c>
      <c r="I58" s="467">
        <v>8</v>
      </c>
      <c r="J58" s="467"/>
      <c r="K58" s="467">
        <v>24</v>
      </c>
      <c r="L58" s="468"/>
      <c r="M58" s="466">
        <f>G58*2</f>
        <v>8</v>
      </c>
      <c r="N58" s="468"/>
      <c r="O58" s="469">
        <f>F58-H58-M58-N58</f>
        <v>80</v>
      </c>
      <c r="P58" s="466"/>
      <c r="Q58" s="468">
        <v>4</v>
      </c>
      <c r="R58" s="596"/>
      <c r="T58" s="506" t="b">
        <f t="shared" ref="T58:T62" si="58">G58=P58+Q58+R58</f>
        <v>1</v>
      </c>
      <c r="U58" s="506" t="b">
        <f t="shared" ref="U58:U62" si="59">G58*8=H58</f>
        <v>1</v>
      </c>
      <c r="V58" s="506" t="b">
        <f t="shared" ref="V58:V62" si="60">G58*2=M58</f>
        <v>1</v>
      </c>
      <c r="W58" s="506" t="b">
        <f t="shared" ref="W58:W62" si="61">F58-H58-M58-N58=O58</f>
        <v>1</v>
      </c>
      <c r="X58" s="506"/>
      <c r="Y58" s="443">
        <f t="shared" si="55"/>
        <v>0</v>
      </c>
      <c r="Z58" s="443">
        <f t="shared" si="55"/>
        <v>32</v>
      </c>
      <c r="AA58" s="443">
        <f t="shared" si="55"/>
        <v>0</v>
      </c>
      <c r="AB58" s="443" t="b">
        <f t="shared" si="56"/>
        <v>1</v>
      </c>
    </row>
    <row r="59" spans="1:29" s="35" customFormat="1" ht="19.95" customHeight="1" x14ac:dyDescent="0.3">
      <c r="A59" s="745" t="s">
        <v>184</v>
      </c>
      <c r="B59" s="721" t="s">
        <v>189</v>
      </c>
      <c r="C59" s="462"/>
      <c r="D59" s="463">
        <v>2</v>
      </c>
      <c r="E59" s="464"/>
      <c r="F59" s="571">
        <f t="shared" ref="F59:F62" si="62">G59*30</f>
        <v>120</v>
      </c>
      <c r="G59" s="465">
        <v>4</v>
      </c>
      <c r="H59" s="520">
        <f t="shared" si="57"/>
        <v>32</v>
      </c>
      <c r="I59" s="467">
        <v>8</v>
      </c>
      <c r="J59" s="467">
        <v>20</v>
      </c>
      <c r="K59" s="467">
        <v>4</v>
      </c>
      <c r="L59" s="468"/>
      <c r="M59" s="466">
        <f t="shared" ref="M59:M62" si="63">G59*2</f>
        <v>8</v>
      </c>
      <c r="N59" s="468"/>
      <c r="O59" s="469">
        <f t="shared" ref="O59:O62" si="64">F59-H59-M59-N59</f>
        <v>80</v>
      </c>
      <c r="P59" s="466"/>
      <c r="Q59" s="468">
        <v>4</v>
      </c>
      <c r="R59" s="596"/>
      <c r="T59" s="506" t="b">
        <f t="shared" si="58"/>
        <v>1</v>
      </c>
      <c r="U59" s="506" t="b">
        <f t="shared" si="59"/>
        <v>1</v>
      </c>
      <c r="V59" s="506" t="b">
        <f t="shared" si="60"/>
        <v>1</v>
      </c>
      <c r="W59" s="506" t="b">
        <f t="shared" si="61"/>
        <v>1</v>
      </c>
      <c r="X59" s="506"/>
      <c r="Y59" s="443">
        <f t="shared" si="55"/>
        <v>0</v>
      </c>
      <c r="Z59" s="443">
        <f t="shared" si="55"/>
        <v>32</v>
      </c>
      <c r="AA59" s="443">
        <f t="shared" si="55"/>
        <v>0</v>
      </c>
      <c r="AB59" s="443" t="b">
        <f t="shared" si="56"/>
        <v>1</v>
      </c>
    </row>
    <row r="60" spans="1:29" s="35" customFormat="1" ht="18" x14ac:dyDescent="0.3">
      <c r="A60" s="745" t="s">
        <v>185</v>
      </c>
      <c r="B60" s="721" t="s">
        <v>190</v>
      </c>
      <c r="C60" s="462">
        <v>3</v>
      </c>
      <c r="D60" s="463"/>
      <c r="E60" s="464"/>
      <c r="F60" s="571">
        <f t="shared" si="62"/>
        <v>120</v>
      </c>
      <c r="G60" s="465">
        <v>4</v>
      </c>
      <c r="H60" s="520">
        <f t="shared" si="57"/>
        <v>32</v>
      </c>
      <c r="I60" s="467">
        <v>16</v>
      </c>
      <c r="J60" s="467"/>
      <c r="K60" s="467">
        <v>16</v>
      </c>
      <c r="L60" s="468"/>
      <c r="M60" s="466">
        <f t="shared" si="63"/>
        <v>8</v>
      </c>
      <c r="N60" s="468">
        <v>30</v>
      </c>
      <c r="O60" s="469">
        <f t="shared" si="64"/>
        <v>50</v>
      </c>
      <c r="P60" s="466"/>
      <c r="Q60" s="468"/>
      <c r="R60" s="596">
        <v>4</v>
      </c>
      <c r="T60" s="506" t="b">
        <f t="shared" si="58"/>
        <v>1</v>
      </c>
      <c r="U60" s="506" t="b">
        <f t="shared" si="59"/>
        <v>1</v>
      </c>
      <c r="V60" s="506" t="b">
        <f t="shared" si="60"/>
        <v>1</v>
      </c>
      <c r="W60" s="506" t="b">
        <f t="shared" si="61"/>
        <v>1</v>
      </c>
      <c r="X60" s="506"/>
      <c r="Y60" s="443">
        <f t="shared" si="55"/>
        <v>0</v>
      </c>
      <c r="Z60" s="443">
        <f t="shared" si="55"/>
        <v>0</v>
      </c>
      <c r="AA60" s="443">
        <f t="shared" si="55"/>
        <v>32</v>
      </c>
      <c r="AB60" s="443" t="b">
        <f t="shared" si="56"/>
        <v>1</v>
      </c>
    </row>
    <row r="61" spans="1:29" s="35" customFormat="1" ht="19.95" customHeight="1" x14ac:dyDescent="0.3">
      <c r="A61" s="745" t="s">
        <v>186</v>
      </c>
      <c r="B61" s="721" t="s">
        <v>132</v>
      </c>
      <c r="C61" s="492"/>
      <c r="D61" s="463">
        <v>3</v>
      </c>
      <c r="E61" s="464"/>
      <c r="F61" s="571">
        <f t="shared" si="62"/>
        <v>120</v>
      </c>
      <c r="G61" s="465">
        <v>4</v>
      </c>
      <c r="H61" s="520">
        <f t="shared" si="57"/>
        <v>32</v>
      </c>
      <c r="I61" s="467">
        <v>16</v>
      </c>
      <c r="J61" s="467"/>
      <c r="K61" s="467">
        <v>16</v>
      </c>
      <c r="L61" s="468"/>
      <c r="M61" s="466">
        <f t="shared" si="63"/>
        <v>8</v>
      </c>
      <c r="N61" s="468"/>
      <c r="O61" s="469">
        <f t="shared" si="64"/>
        <v>80</v>
      </c>
      <c r="P61" s="466"/>
      <c r="Q61" s="468"/>
      <c r="R61" s="596">
        <v>4</v>
      </c>
      <c r="T61" s="506" t="b">
        <f t="shared" si="58"/>
        <v>1</v>
      </c>
      <c r="U61" s="506" t="b">
        <f t="shared" si="59"/>
        <v>1</v>
      </c>
      <c r="V61" s="506" t="b">
        <f t="shared" si="60"/>
        <v>1</v>
      </c>
      <c r="W61" s="506" t="b">
        <f t="shared" si="61"/>
        <v>1</v>
      </c>
      <c r="X61" s="506"/>
      <c r="Y61" s="443">
        <f t="shared" si="55"/>
        <v>0</v>
      </c>
      <c r="Z61" s="443">
        <f t="shared" si="55"/>
        <v>0</v>
      </c>
      <c r="AA61" s="443">
        <f t="shared" si="55"/>
        <v>32</v>
      </c>
      <c r="AB61" s="443" t="b">
        <f t="shared" si="56"/>
        <v>1</v>
      </c>
    </row>
    <row r="62" spans="1:29" s="35" customFormat="1" ht="19.95" customHeight="1" thickBot="1" x14ac:dyDescent="0.35">
      <c r="A62" s="746" t="s">
        <v>187</v>
      </c>
      <c r="B62" s="747" t="s">
        <v>133</v>
      </c>
      <c r="C62" s="594"/>
      <c r="D62" s="631">
        <v>3</v>
      </c>
      <c r="E62" s="632"/>
      <c r="F62" s="571">
        <f t="shared" si="62"/>
        <v>90</v>
      </c>
      <c r="G62" s="633">
        <v>3</v>
      </c>
      <c r="H62" s="520">
        <f t="shared" si="57"/>
        <v>24</v>
      </c>
      <c r="I62" s="634">
        <v>10</v>
      </c>
      <c r="J62" s="634"/>
      <c r="K62" s="634">
        <v>14</v>
      </c>
      <c r="L62" s="635"/>
      <c r="M62" s="466">
        <f t="shared" si="63"/>
        <v>6</v>
      </c>
      <c r="N62" s="635"/>
      <c r="O62" s="469">
        <f t="shared" si="64"/>
        <v>60</v>
      </c>
      <c r="P62" s="636"/>
      <c r="Q62" s="635"/>
      <c r="R62" s="637">
        <v>3</v>
      </c>
      <c r="T62" s="506" t="b">
        <f t="shared" si="58"/>
        <v>1</v>
      </c>
      <c r="U62" s="506" t="b">
        <f t="shared" si="59"/>
        <v>1</v>
      </c>
      <c r="V62" s="506" t="b">
        <f t="shared" si="60"/>
        <v>1</v>
      </c>
      <c r="W62" s="506" t="b">
        <f t="shared" si="61"/>
        <v>1</v>
      </c>
      <c r="X62" s="506"/>
      <c r="Y62" s="443">
        <f t="shared" si="55"/>
        <v>0</v>
      </c>
      <c r="Z62" s="443">
        <f t="shared" si="55"/>
        <v>0</v>
      </c>
      <c r="AA62" s="443">
        <f t="shared" si="55"/>
        <v>24</v>
      </c>
      <c r="AB62" s="443" t="b">
        <f t="shared" si="56"/>
        <v>1</v>
      </c>
    </row>
    <row r="63" spans="1:29" s="41" customFormat="1" ht="19.95" customHeight="1" thickBot="1" x14ac:dyDescent="0.35">
      <c r="A63" s="935" t="s">
        <v>72</v>
      </c>
      <c r="B63" s="936"/>
      <c r="C63" s="488">
        <v>2</v>
      </c>
      <c r="D63" s="488">
        <v>4</v>
      </c>
      <c r="E63" s="488">
        <v>0</v>
      </c>
      <c r="F63" s="488">
        <f>SUM(F57:F62)</f>
        <v>690</v>
      </c>
      <c r="G63" s="488">
        <f t="shared" ref="G63:R63" si="65">SUM(G57:G62)</f>
        <v>23</v>
      </c>
      <c r="H63" s="488">
        <f t="shared" si="65"/>
        <v>184</v>
      </c>
      <c r="I63" s="488">
        <f t="shared" si="65"/>
        <v>74</v>
      </c>
      <c r="J63" s="488">
        <f t="shared" si="65"/>
        <v>20</v>
      </c>
      <c r="K63" s="488">
        <f t="shared" si="65"/>
        <v>90</v>
      </c>
      <c r="L63" s="488">
        <f t="shared" si="65"/>
        <v>0</v>
      </c>
      <c r="M63" s="488">
        <f t="shared" si="65"/>
        <v>46</v>
      </c>
      <c r="N63" s="488">
        <f t="shared" si="65"/>
        <v>60</v>
      </c>
      <c r="O63" s="488">
        <f t="shared" si="65"/>
        <v>400</v>
      </c>
      <c r="P63" s="488">
        <f t="shared" si="65"/>
        <v>4</v>
      </c>
      <c r="Q63" s="488">
        <f t="shared" si="65"/>
        <v>8</v>
      </c>
      <c r="R63" s="488">
        <f t="shared" si="65"/>
        <v>11</v>
      </c>
      <c r="T63" s="506"/>
      <c r="U63" s="506"/>
      <c r="V63" s="506"/>
      <c r="W63" s="506"/>
      <c r="X63" s="506"/>
    </row>
    <row r="64" spans="1:29" s="611" customFormat="1" ht="18" x14ac:dyDescent="0.3">
      <c r="A64" s="647"/>
      <c r="B64" s="648"/>
      <c r="C64" s="649"/>
      <c r="D64" s="649"/>
      <c r="E64" s="649"/>
      <c r="F64" s="649"/>
      <c r="G64" s="649"/>
      <c r="H64" s="649"/>
      <c r="I64" s="649"/>
      <c r="J64" s="649"/>
      <c r="K64" s="649"/>
      <c r="L64" s="649"/>
      <c r="M64" s="649"/>
      <c r="N64" s="649"/>
      <c r="O64" s="649"/>
      <c r="P64" s="649"/>
      <c r="Q64" s="649"/>
      <c r="R64" s="650"/>
      <c r="S64" s="610"/>
      <c r="T64" s="506"/>
      <c r="U64" s="506"/>
      <c r="V64" s="506"/>
      <c r="W64" s="506"/>
      <c r="X64" s="506"/>
      <c r="Y64" s="443"/>
      <c r="Z64" s="443"/>
      <c r="AA64" s="443"/>
      <c r="AB64" s="443"/>
      <c r="AC64" s="610"/>
    </row>
    <row r="65" spans="1:28" s="41" customFormat="1" ht="25.2" customHeight="1" thickBot="1" x14ac:dyDescent="0.35">
      <c r="A65" s="568" t="s">
        <v>193</v>
      </c>
      <c r="B65" s="652"/>
      <c r="C65" s="538"/>
      <c r="D65" s="538"/>
      <c r="E65" s="538"/>
      <c r="F65" s="539"/>
      <c r="G65" s="539"/>
      <c r="H65" s="540"/>
      <c r="I65" s="541"/>
      <c r="J65" s="541"/>
      <c r="K65" s="541"/>
      <c r="L65" s="541"/>
      <c r="M65" s="541"/>
      <c r="N65" s="541"/>
      <c r="O65" s="542"/>
      <c r="P65" s="541"/>
      <c r="Q65" s="541"/>
      <c r="R65" s="646"/>
      <c r="T65" s="506"/>
      <c r="U65" s="506"/>
      <c r="V65" s="506"/>
      <c r="W65" s="506"/>
      <c r="X65" s="506"/>
    </row>
    <row r="66" spans="1:28" s="41" customFormat="1" ht="19.95" customHeight="1" thickBot="1" x14ac:dyDescent="0.35">
      <c r="A66" s="653" t="s">
        <v>194</v>
      </c>
      <c r="B66" s="654" t="s">
        <v>140</v>
      </c>
      <c r="C66" s="794" t="s">
        <v>213</v>
      </c>
      <c r="D66" s="561" t="s">
        <v>125</v>
      </c>
      <c r="E66" s="748"/>
      <c r="F66" s="558">
        <f t="shared" ref="F66:R66" si="66">F47</f>
        <v>690</v>
      </c>
      <c r="G66" s="559">
        <f t="shared" si="66"/>
        <v>23</v>
      </c>
      <c r="H66" s="554">
        <f t="shared" si="66"/>
        <v>184</v>
      </c>
      <c r="I66" s="556">
        <f t="shared" si="66"/>
        <v>74</v>
      </c>
      <c r="J66" s="556">
        <f t="shared" si="66"/>
        <v>20</v>
      </c>
      <c r="K66" s="556">
        <f t="shared" si="66"/>
        <v>90</v>
      </c>
      <c r="L66" s="555">
        <f t="shared" si="66"/>
        <v>0</v>
      </c>
      <c r="M66" s="554">
        <f t="shared" si="66"/>
        <v>46</v>
      </c>
      <c r="N66" s="555">
        <f t="shared" si="66"/>
        <v>60</v>
      </c>
      <c r="O66" s="557">
        <f t="shared" si="66"/>
        <v>400</v>
      </c>
      <c r="P66" s="554">
        <f t="shared" si="66"/>
        <v>4</v>
      </c>
      <c r="Q66" s="555">
        <f t="shared" si="66"/>
        <v>8</v>
      </c>
      <c r="R66" s="600">
        <f t="shared" si="66"/>
        <v>11</v>
      </c>
      <c r="T66" s="506" t="b">
        <f t="shared" si="31"/>
        <v>1</v>
      </c>
      <c r="U66" s="506" t="b">
        <f t="shared" si="40"/>
        <v>1</v>
      </c>
      <c r="V66" s="506" t="b">
        <f t="shared" si="41"/>
        <v>1</v>
      </c>
      <c r="W66" s="506" t="b">
        <f t="shared" si="32"/>
        <v>1</v>
      </c>
      <c r="X66" s="506"/>
    </row>
    <row r="67" spans="1:28" s="392" customFormat="1" ht="19.95" customHeight="1" thickBot="1" x14ac:dyDescent="0.35">
      <c r="A67" s="937" t="s">
        <v>72</v>
      </c>
      <c r="B67" s="938"/>
      <c r="C67" s="657">
        <v>0</v>
      </c>
      <c r="D67" s="657">
        <v>6</v>
      </c>
      <c r="E67" s="657">
        <f t="shared" ref="E67:O67" si="67">E66</f>
        <v>0</v>
      </c>
      <c r="F67" s="657">
        <f t="shared" si="67"/>
        <v>690</v>
      </c>
      <c r="G67" s="657">
        <f t="shared" si="67"/>
        <v>23</v>
      </c>
      <c r="H67" s="657">
        <f t="shared" si="67"/>
        <v>184</v>
      </c>
      <c r="I67" s="657">
        <f t="shared" si="67"/>
        <v>74</v>
      </c>
      <c r="J67" s="657">
        <f t="shared" si="67"/>
        <v>20</v>
      </c>
      <c r="K67" s="657">
        <f t="shared" si="67"/>
        <v>90</v>
      </c>
      <c r="L67" s="657">
        <f t="shared" si="67"/>
        <v>0</v>
      </c>
      <c r="M67" s="657">
        <f t="shared" si="67"/>
        <v>46</v>
      </c>
      <c r="N67" s="657">
        <f t="shared" si="67"/>
        <v>60</v>
      </c>
      <c r="O67" s="657">
        <f t="shared" si="67"/>
        <v>400</v>
      </c>
      <c r="P67" s="657">
        <v>4</v>
      </c>
      <c r="Q67" s="657">
        <v>8</v>
      </c>
      <c r="R67" s="749">
        <v>11</v>
      </c>
      <c r="S67" s="41"/>
      <c r="T67" s="506" t="b">
        <f t="shared" si="31"/>
        <v>1</v>
      </c>
      <c r="U67" s="506" t="b">
        <f t="shared" si="40"/>
        <v>1</v>
      </c>
      <c r="V67" s="506" t="b">
        <f t="shared" si="41"/>
        <v>1</v>
      </c>
      <c r="W67" s="506" t="b">
        <f t="shared" si="32"/>
        <v>1</v>
      </c>
      <c r="X67" s="506"/>
    </row>
    <row r="68" spans="1:28" s="392" customFormat="1" ht="30" customHeight="1" thickBot="1" x14ac:dyDescent="0.35">
      <c r="A68" s="939" t="s">
        <v>20</v>
      </c>
      <c r="B68" s="940"/>
      <c r="C68" s="750">
        <f t="shared" ref="C68:E68" si="68">C38+C47</f>
        <v>9</v>
      </c>
      <c r="D68" s="750">
        <f t="shared" si="68"/>
        <v>13</v>
      </c>
      <c r="E68" s="750">
        <f t="shared" si="68"/>
        <v>0</v>
      </c>
      <c r="F68" s="750">
        <f>F38+F47</f>
        <v>2700</v>
      </c>
      <c r="G68" s="750">
        <f t="shared" ref="G68:R68" si="69">G38+G47</f>
        <v>90</v>
      </c>
      <c r="H68" s="750">
        <f t="shared" si="69"/>
        <v>634</v>
      </c>
      <c r="I68" s="750">
        <f t="shared" si="69"/>
        <v>248</v>
      </c>
      <c r="J68" s="750">
        <f t="shared" si="69"/>
        <v>118</v>
      </c>
      <c r="K68" s="750">
        <f t="shared" si="69"/>
        <v>268</v>
      </c>
      <c r="L68" s="750">
        <f t="shared" si="69"/>
        <v>0</v>
      </c>
      <c r="M68" s="750">
        <f t="shared" si="69"/>
        <v>150</v>
      </c>
      <c r="N68" s="750">
        <f t="shared" si="69"/>
        <v>270</v>
      </c>
      <c r="O68" s="750">
        <f t="shared" si="69"/>
        <v>1646</v>
      </c>
      <c r="P68" s="750">
        <f t="shared" si="69"/>
        <v>30</v>
      </c>
      <c r="Q68" s="751">
        <f t="shared" si="69"/>
        <v>34.5</v>
      </c>
      <c r="R68" s="751">
        <f t="shared" si="69"/>
        <v>25.5</v>
      </c>
      <c r="S68" s="41"/>
      <c r="T68" s="506"/>
      <c r="U68" s="506"/>
      <c r="V68" s="506"/>
      <c r="W68" s="506"/>
      <c r="X68" s="506"/>
      <c r="Y68" s="593">
        <f>SUM(Y11,Y15:Y22,Y25,Y28:Y29,Y41:Y46)</f>
        <v>260</v>
      </c>
      <c r="Z68" s="593">
        <f t="shared" ref="Z68:AA68" si="70">SUM(Z11,Z15:Z22,Z25,Z28:Z29,Z41:Z46)</f>
        <v>230</v>
      </c>
      <c r="AA68" s="593">
        <f t="shared" si="70"/>
        <v>144</v>
      </c>
      <c r="AB68" s="392" t="b">
        <f>H68=Y68+Z68+AA68</f>
        <v>1</v>
      </c>
    </row>
    <row r="69" spans="1:28" s="392" customFormat="1" ht="18" x14ac:dyDescent="0.3">
      <c r="A69" s="752"/>
      <c r="B69" s="752"/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41"/>
      <c r="Y69" s="754">
        <f>Y68/Y10</f>
        <v>14.444444444444445</v>
      </c>
      <c r="Z69" s="754">
        <f>Z68/Z10</f>
        <v>15.333333333333334</v>
      </c>
      <c r="AA69" s="754">
        <f>AA68/AA10</f>
        <v>14.4</v>
      </c>
    </row>
    <row r="70" spans="1:28" s="392" customFormat="1" ht="17.399999999999999" x14ac:dyDescent="0.35">
      <c r="A70" s="81" t="s">
        <v>4</v>
      </c>
      <c r="B70" s="89"/>
      <c r="C70" s="89"/>
      <c r="D70" s="89"/>
      <c r="E70" s="89"/>
      <c r="F70" s="89"/>
      <c r="G70" s="89"/>
      <c r="H70" s="89"/>
      <c r="I70" s="89"/>
      <c r="J70" s="81"/>
      <c r="K70" s="82"/>
      <c r="L70" s="82"/>
      <c r="M70" s="81"/>
      <c r="N70" s="81"/>
      <c r="O70" s="81"/>
      <c r="P70" s="81"/>
      <c r="Q70" s="81"/>
      <c r="R70" s="83"/>
      <c r="Y70" s="543"/>
      <c r="Z70" s="543"/>
      <c r="AA70" s="543"/>
      <c r="AB70" s="543"/>
    </row>
    <row r="71" spans="1:28" s="392" customFormat="1" ht="15.6" x14ac:dyDescent="0.3">
      <c r="A71" s="950" t="s">
        <v>120</v>
      </c>
      <c r="B71" s="951"/>
      <c r="C71" s="951"/>
      <c r="D71" s="951"/>
      <c r="E71" s="951"/>
      <c r="F71" s="951"/>
      <c r="G71" s="951"/>
      <c r="H71" s="951"/>
      <c r="I71" s="951"/>
      <c r="J71" s="951"/>
      <c r="K71" s="951"/>
      <c r="L71" s="951"/>
      <c r="M71" s="951"/>
      <c r="N71" s="952"/>
      <c r="O71" s="544" t="s">
        <v>0</v>
      </c>
      <c r="P71" s="545" t="s">
        <v>73</v>
      </c>
      <c r="Q71" s="545" t="s">
        <v>74</v>
      </c>
      <c r="R71" s="601" t="s">
        <v>75</v>
      </c>
      <c r="S71" s="754"/>
      <c r="Y71" s="543"/>
      <c r="Z71" s="543"/>
      <c r="AA71" s="543"/>
      <c r="AB71" s="543"/>
    </row>
    <row r="72" spans="1:28" s="548" customFormat="1" ht="15.6" x14ac:dyDescent="0.3">
      <c r="A72" s="931" t="s">
        <v>5</v>
      </c>
      <c r="B72" s="932"/>
      <c r="C72" s="932"/>
      <c r="D72" s="932"/>
      <c r="E72" s="932"/>
      <c r="F72" s="932"/>
      <c r="G72" s="932"/>
      <c r="H72" s="932"/>
      <c r="I72" s="932"/>
      <c r="J72" s="932"/>
      <c r="K72" s="932"/>
      <c r="L72" s="932"/>
      <c r="M72" s="932"/>
      <c r="N72" s="933"/>
      <c r="O72" s="546">
        <f>AVERAGE(P72:R72)</f>
        <v>14.725925925925926</v>
      </c>
      <c r="P72" s="547">
        <f>Y69</f>
        <v>14.444444444444445</v>
      </c>
      <c r="Q72" s="547">
        <f>Z69</f>
        <v>15.333333333333334</v>
      </c>
      <c r="R72" s="602">
        <f>AA69</f>
        <v>14.4</v>
      </c>
      <c r="S72" s="392"/>
      <c r="Y72" s="549"/>
      <c r="Z72" s="549"/>
      <c r="AA72" s="549"/>
      <c r="AB72" s="549"/>
    </row>
    <row r="73" spans="1:28" s="392" customFormat="1" ht="15.6" x14ac:dyDescent="0.3">
      <c r="A73" s="931" t="s">
        <v>8</v>
      </c>
      <c r="B73" s="932"/>
      <c r="C73" s="932"/>
      <c r="D73" s="932"/>
      <c r="E73" s="932"/>
      <c r="F73" s="932"/>
      <c r="G73" s="932"/>
      <c r="H73" s="932"/>
      <c r="I73" s="932"/>
      <c r="J73" s="932"/>
      <c r="K73" s="932"/>
      <c r="L73" s="932"/>
      <c r="M73" s="932"/>
      <c r="N73" s="933"/>
      <c r="O73" s="546">
        <f>SUM(P73:R73)</f>
        <v>90</v>
      </c>
      <c r="P73" s="547">
        <f>P68</f>
        <v>30</v>
      </c>
      <c r="Q73" s="560">
        <f>Q68</f>
        <v>34.5</v>
      </c>
      <c r="R73" s="603">
        <f>R68</f>
        <v>25.5</v>
      </c>
      <c r="Y73" s="543"/>
      <c r="Z73" s="543"/>
      <c r="AA73" s="543"/>
      <c r="AB73" s="543"/>
    </row>
    <row r="74" spans="1:28" s="392" customFormat="1" ht="15.6" x14ac:dyDescent="0.3">
      <c r="A74" s="931" t="s">
        <v>7</v>
      </c>
      <c r="B74" s="932"/>
      <c r="C74" s="932"/>
      <c r="D74" s="932"/>
      <c r="E74" s="932"/>
      <c r="F74" s="932"/>
      <c r="G74" s="932"/>
      <c r="H74" s="932"/>
      <c r="I74" s="932"/>
      <c r="J74" s="932"/>
      <c r="K74" s="932"/>
      <c r="L74" s="932"/>
      <c r="M74" s="932"/>
      <c r="N74" s="933"/>
      <c r="O74" s="795">
        <f>SUM(P74:R74)</f>
        <v>9</v>
      </c>
      <c r="P74" s="959">
        <v>4</v>
      </c>
      <c r="Q74" s="959">
        <v>3</v>
      </c>
      <c r="R74" s="960">
        <v>2</v>
      </c>
      <c r="Y74" s="543"/>
      <c r="Z74" s="543"/>
      <c r="AA74" s="543"/>
      <c r="AB74" s="543"/>
    </row>
    <row r="75" spans="1:28" s="392" customFormat="1" ht="15.6" x14ac:dyDescent="0.3">
      <c r="A75" s="931" t="s">
        <v>6</v>
      </c>
      <c r="B75" s="932"/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3"/>
      <c r="O75" s="795">
        <f>SUM(P75:R75)</f>
        <v>13</v>
      </c>
      <c r="P75" s="959">
        <v>3</v>
      </c>
      <c r="Q75" s="959">
        <v>5</v>
      </c>
      <c r="R75" s="961">
        <v>5</v>
      </c>
      <c r="S75" s="548"/>
      <c r="Y75" s="543"/>
      <c r="Z75" s="543"/>
      <c r="AA75" s="543"/>
      <c r="AB75" s="543"/>
    </row>
    <row r="76" spans="1:28" s="392" customFormat="1" ht="15.6" x14ac:dyDescent="0.3">
      <c r="A76" s="931" t="s">
        <v>76</v>
      </c>
      <c r="B76" s="932"/>
      <c r="C76" s="932"/>
      <c r="D76" s="932"/>
      <c r="E76" s="932"/>
      <c r="F76" s="932"/>
      <c r="G76" s="932"/>
      <c r="H76" s="932"/>
      <c r="I76" s="932"/>
      <c r="J76" s="932"/>
      <c r="K76" s="932"/>
      <c r="L76" s="932"/>
      <c r="M76" s="932"/>
      <c r="N76" s="933"/>
      <c r="O76" s="551" t="s">
        <v>215</v>
      </c>
      <c r="P76" s="550"/>
      <c r="Q76" s="550" t="s">
        <v>77</v>
      </c>
      <c r="R76" s="604" t="s">
        <v>214</v>
      </c>
      <c r="Y76" s="543"/>
      <c r="Z76" s="543"/>
      <c r="AA76" s="543"/>
      <c r="AB76" s="543"/>
    </row>
    <row r="77" spans="1:28" s="392" customFormat="1" ht="15.6" x14ac:dyDescent="0.3">
      <c r="A77" s="931" t="s">
        <v>78</v>
      </c>
      <c r="B77" s="932"/>
      <c r="C77" s="932"/>
      <c r="D77" s="932"/>
      <c r="E77" s="932"/>
      <c r="F77" s="932"/>
      <c r="G77" s="932"/>
      <c r="H77" s="932"/>
      <c r="I77" s="932"/>
      <c r="J77" s="932"/>
      <c r="K77" s="932"/>
      <c r="L77" s="932"/>
      <c r="M77" s="932"/>
      <c r="N77" s="933"/>
      <c r="O77" s="551" t="s">
        <v>77</v>
      </c>
      <c r="P77" s="550"/>
      <c r="Q77" s="550"/>
      <c r="R77" s="604" t="s">
        <v>77</v>
      </c>
      <c r="Y77" s="543"/>
      <c r="Z77" s="543"/>
      <c r="AA77" s="543"/>
      <c r="AB77" s="543"/>
    </row>
    <row r="78" spans="1:28" s="392" customFormat="1" ht="15.6" x14ac:dyDescent="0.3">
      <c r="A78" s="930" t="s">
        <v>104</v>
      </c>
      <c r="B78" s="930"/>
      <c r="C78" s="930"/>
      <c r="D78" s="930"/>
      <c r="E78" s="930"/>
      <c r="F78" s="930"/>
      <c r="G78" s="930"/>
      <c r="H78" s="930"/>
      <c r="I78" s="930"/>
      <c r="J78" s="930"/>
      <c r="K78" s="930"/>
      <c r="L78" s="930"/>
      <c r="M78" s="930"/>
      <c r="N78" s="930"/>
      <c r="O78" s="795">
        <f>SUM(P78:R78)</f>
        <v>3</v>
      </c>
      <c r="P78" s="550"/>
      <c r="Q78" s="550">
        <v>3</v>
      </c>
      <c r="R78" s="604"/>
      <c r="Y78" s="543"/>
      <c r="Z78" s="543"/>
      <c r="AA78" s="543"/>
      <c r="AB78" s="543"/>
    </row>
    <row r="79" spans="1:28" s="392" customFormat="1" ht="15.6" x14ac:dyDescent="0.3">
      <c r="A79" s="931" t="s">
        <v>219</v>
      </c>
      <c r="B79" s="932"/>
      <c r="C79" s="932"/>
      <c r="D79" s="932"/>
      <c r="E79" s="932"/>
      <c r="F79" s="932"/>
      <c r="G79" s="932"/>
      <c r="H79" s="932"/>
      <c r="I79" s="932"/>
      <c r="J79" s="932"/>
      <c r="K79" s="932"/>
      <c r="L79" s="932"/>
      <c r="M79" s="932"/>
      <c r="N79" s="933"/>
      <c r="O79" s="795">
        <f>SUM(P79:R79)</f>
        <v>1</v>
      </c>
      <c r="P79" s="550"/>
      <c r="Q79" s="550"/>
      <c r="R79" s="804">
        <v>1</v>
      </c>
      <c r="Y79" s="543"/>
      <c r="Z79" s="543"/>
      <c r="AA79" s="543"/>
      <c r="AB79" s="543"/>
    </row>
    <row r="80" spans="1:28" s="392" customFormat="1" ht="15.6" x14ac:dyDescent="0.3">
      <c r="A80" s="796"/>
      <c r="B80" s="796"/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7"/>
      <c r="P80" s="798"/>
      <c r="Q80" s="798"/>
      <c r="R80" s="799"/>
      <c r="Y80" s="543"/>
      <c r="Z80" s="543"/>
      <c r="AA80" s="543"/>
      <c r="AB80" s="543"/>
    </row>
    <row r="81" spans="1:28" s="803" customFormat="1" ht="18" customHeight="1" x14ac:dyDescent="0.3">
      <c r="A81" s="800" t="s">
        <v>216</v>
      </c>
      <c r="B81" s="801"/>
      <c r="C81" s="801"/>
      <c r="D81" s="801"/>
      <c r="E81" s="801"/>
      <c r="F81" s="801"/>
      <c r="G81" s="801"/>
      <c r="H81" s="801"/>
      <c r="I81" s="801"/>
      <c r="J81" s="801"/>
      <c r="K81" s="801"/>
      <c r="L81" s="801"/>
      <c r="M81" s="801"/>
      <c r="N81" s="801"/>
      <c r="O81" s="801"/>
      <c r="P81" s="801"/>
      <c r="Q81" s="801"/>
      <c r="R81" s="801"/>
      <c r="S81" s="801"/>
      <c r="T81" s="801"/>
      <c r="U81" s="801"/>
      <c r="V81" s="802"/>
      <c r="W81" s="802"/>
      <c r="X81" s="802"/>
      <c r="Y81" s="802"/>
      <c r="Z81" s="802"/>
      <c r="AA81" s="802"/>
      <c r="AB81" s="802"/>
    </row>
    <row r="82" spans="1:28" s="803" customFormat="1" ht="18" customHeight="1" x14ac:dyDescent="0.3">
      <c r="A82" s="800" t="s">
        <v>217</v>
      </c>
      <c r="B82" s="801"/>
      <c r="C82" s="801"/>
      <c r="D82" s="801"/>
      <c r="E82" s="801"/>
      <c r="F82" s="801"/>
      <c r="G82" s="801"/>
      <c r="H82" s="801"/>
      <c r="I82" s="801"/>
      <c r="J82" s="801"/>
      <c r="K82" s="801"/>
      <c r="L82" s="801"/>
      <c r="M82" s="801"/>
      <c r="N82" s="801"/>
      <c r="O82" s="801"/>
      <c r="P82" s="801"/>
      <c r="Q82" s="801"/>
      <c r="R82" s="801"/>
      <c r="S82" s="801"/>
      <c r="T82" s="801"/>
      <c r="U82" s="801"/>
      <c r="V82" s="802"/>
      <c r="W82" s="802"/>
      <c r="X82" s="802"/>
      <c r="Y82" s="802"/>
      <c r="Z82" s="802"/>
      <c r="AA82" s="802"/>
      <c r="AB82" s="802"/>
    </row>
    <row r="83" spans="1:28" s="392" customFormat="1" ht="15.6" x14ac:dyDescent="0.3">
      <c r="A83" s="796"/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N83" s="796"/>
      <c r="O83" s="797"/>
      <c r="P83" s="798"/>
      <c r="Q83" s="798"/>
      <c r="R83" s="799"/>
      <c r="Y83" s="543"/>
      <c r="Z83" s="543"/>
      <c r="AA83" s="543"/>
      <c r="AB83" s="543"/>
    </row>
    <row r="84" spans="1:28" s="392" customFormat="1" ht="18" x14ac:dyDescent="0.3">
      <c r="A84" s="552" t="s">
        <v>195</v>
      </c>
      <c r="B84" s="506"/>
      <c r="C84" s="506"/>
      <c r="D84" s="506"/>
      <c r="E84" s="506"/>
      <c r="F84" s="506"/>
      <c r="G84" s="506"/>
      <c r="H84" s="506"/>
      <c r="I84" s="506"/>
      <c r="J84" s="934" t="s">
        <v>218</v>
      </c>
      <c r="K84" s="934"/>
      <c r="L84" s="934"/>
      <c r="M84" s="934"/>
      <c r="N84" s="934"/>
      <c r="O84" s="934"/>
      <c r="P84" s="934"/>
      <c r="Q84" s="934"/>
      <c r="R84" s="443"/>
      <c r="Y84" s="543"/>
      <c r="Z84" s="543"/>
      <c r="AA84" s="543"/>
      <c r="AB84" s="543"/>
    </row>
    <row r="85" spans="1:28" s="392" customFormat="1" ht="18" x14ac:dyDescent="0.3">
      <c r="A85" s="509" t="s">
        <v>196</v>
      </c>
      <c r="B85" s="506"/>
      <c r="C85" s="506"/>
      <c r="D85" s="506"/>
      <c r="E85" s="506"/>
      <c r="F85" s="506"/>
      <c r="G85" s="506"/>
      <c r="H85" s="506"/>
      <c r="I85" s="506"/>
      <c r="J85" s="934" t="s">
        <v>79</v>
      </c>
      <c r="K85" s="934"/>
      <c r="L85" s="934"/>
      <c r="M85" s="934"/>
      <c r="N85" s="934"/>
      <c r="O85" s="934"/>
      <c r="P85" s="934"/>
      <c r="Q85" s="934"/>
      <c r="R85" s="443"/>
      <c r="Y85" s="543"/>
      <c r="Z85" s="543"/>
      <c r="AA85" s="543"/>
      <c r="AB85" s="543"/>
    </row>
    <row r="86" spans="1:28" s="392" customFormat="1" ht="13.8" x14ac:dyDescent="0.3">
      <c r="B86" s="506"/>
      <c r="C86" s="506"/>
      <c r="D86" s="506"/>
      <c r="E86" s="506"/>
      <c r="F86" s="506"/>
      <c r="G86" s="506"/>
      <c r="H86" s="506"/>
      <c r="I86" s="506"/>
      <c r="J86" s="506"/>
      <c r="K86" s="506"/>
      <c r="M86" s="506"/>
      <c r="N86" s="506"/>
      <c r="O86" s="506"/>
      <c r="P86" s="506"/>
      <c r="Q86" s="506"/>
      <c r="R86" s="506"/>
      <c r="Y86" s="543"/>
      <c r="Z86" s="543"/>
      <c r="AA86" s="543"/>
      <c r="AB86" s="543"/>
    </row>
    <row r="87" spans="1:28" s="509" customFormat="1" ht="18" x14ac:dyDescent="0.3">
      <c r="A87" s="509" t="s">
        <v>197</v>
      </c>
      <c r="B87" s="507"/>
      <c r="C87" s="508"/>
      <c r="D87" s="508"/>
      <c r="E87" s="508"/>
      <c r="F87" s="508"/>
      <c r="H87" s="508"/>
      <c r="I87" s="508"/>
      <c r="J87" s="934" t="s">
        <v>198</v>
      </c>
      <c r="K87" s="934"/>
      <c r="L87" s="934"/>
      <c r="M87" s="934"/>
      <c r="N87" s="934"/>
      <c r="O87" s="934"/>
      <c r="P87" s="934"/>
      <c r="Q87" s="934"/>
      <c r="R87" s="443"/>
      <c r="S87" s="392"/>
      <c r="Y87" s="553"/>
      <c r="Z87" s="553"/>
      <c r="AA87" s="553"/>
      <c r="AB87" s="553"/>
    </row>
    <row r="88" spans="1:28" s="392" customFormat="1" ht="21.75" customHeight="1" x14ac:dyDescent="0.3">
      <c r="A88" s="390"/>
      <c r="B88" s="391"/>
      <c r="C88" s="390"/>
      <c r="D88" s="390"/>
      <c r="E88" s="390"/>
      <c r="F88" s="390"/>
      <c r="G88" s="390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1"/>
      <c r="Y88" s="543"/>
      <c r="Z88" s="543"/>
      <c r="AA88" s="543"/>
      <c r="AB88" s="543"/>
    </row>
    <row r="89" spans="1:28" s="389" customFormat="1" ht="18" x14ac:dyDescent="0.3">
      <c r="A89" s="904" t="s">
        <v>199</v>
      </c>
      <c r="B89" s="904"/>
      <c r="C89" s="388"/>
      <c r="D89" s="388"/>
      <c r="E89" s="388"/>
      <c r="F89" s="388"/>
      <c r="G89" s="388"/>
      <c r="S89" s="392"/>
    </row>
    <row r="90" spans="1:28" s="389" customFormat="1" ht="18" x14ac:dyDescent="0.3">
      <c r="A90" s="388"/>
      <c r="C90" s="388"/>
      <c r="D90" s="388"/>
      <c r="E90" s="388"/>
      <c r="F90" s="388"/>
      <c r="G90" s="388"/>
      <c r="S90" s="509"/>
    </row>
    <row r="91" spans="1:28" ht="15.6" x14ac:dyDescent="0.3">
      <c r="A91" s="388"/>
      <c r="B91" s="389"/>
      <c r="C91" s="388"/>
      <c r="D91" s="388"/>
      <c r="E91" s="388"/>
      <c r="F91" s="388"/>
      <c r="G91" s="388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92"/>
    </row>
    <row r="92" spans="1:28" ht="15.6" x14ac:dyDescent="0.3">
      <c r="A92" s="388"/>
      <c r="B92" s="389"/>
      <c r="C92" s="388"/>
      <c r="D92" s="388"/>
      <c r="E92" s="388"/>
      <c r="F92" s="388"/>
      <c r="G92" s="388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</row>
    <row r="93" spans="1:28" ht="15.6" x14ac:dyDescent="0.3">
      <c r="A93" s="388"/>
      <c r="B93" s="389"/>
      <c r="C93" s="388"/>
      <c r="D93" s="388"/>
      <c r="E93" s="388"/>
      <c r="F93" s="388"/>
      <c r="G93" s="388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</row>
  </sheetData>
  <mergeCells count="49">
    <mergeCell ref="H5:L5"/>
    <mergeCell ref="H4:O4"/>
    <mergeCell ref="F3:O3"/>
    <mergeCell ref="A71:N71"/>
    <mergeCell ref="A30:B30"/>
    <mergeCell ref="I31:P31"/>
    <mergeCell ref="A34:B34"/>
    <mergeCell ref="J6:J7"/>
    <mergeCell ref="K6:K7"/>
    <mergeCell ref="I35:P35"/>
    <mergeCell ref="L6:L7"/>
    <mergeCell ref="M6:M7"/>
    <mergeCell ref="N6:N7"/>
    <mergeCell ref="P6:R6"/>
    <mergeCell ref="J87:Q87"/>
    <mergeCell ref="A73:N73"/>
    <mergeCell ref="A74:N74"/>
    <mergeCell ref="A75:N75"/>
    <mergeCell ref="A76:N76"/>
    <mergeCell ref="A77:N77"/>
    <mergeCell ref="I6:I7"/>
    <mergeCell ref="A78:N78"/>
    <mergeCell ref="A79:N79"/>
    <mergeCell ref="J84:Q84"/>
    <mergeCell ref="J85:Q85"/>
    <mergeCell ref="A72:N72"/>
    <mergeCell ref="A47:B47"/>
    <mergeCell ref="A67:B67"/>
    <mergeCell ref="A68:B68"/>
    <mergeCell ref="A37:B37"/>
    <mergeCell ref="A38:B38"/>
    <mergeCell ref="A56:B56"/>
    <mergeCell ref="A63:B63"/>
    <mergeCell ref="A89:B89"/>
    <mergeCell ref="A1:R1"/>
    <mergeCell ref="A3:A7"/>
    <mergeCell ref="B3:B7"/>
    <mergeCell ref="C3:E5"/>
    <mergeCell ref="P3:R3"/>
    <mergeCell ref="F4:G4"/>
    <mergeCell ref="P4:Q4"/>
    <mergeCell ref="F5:F7"/>
    <mergeCell ref="G5:G7"/>
    <mergeCell ref="M5:N5"/>
    <mergeCell ref="O5:O7"/>
    <mergeCell ref="C6:C7"/>
    <mergeCell ref="D6:D7"/>
    <mergeCell ref="E6:E7"/>
    <mergeCell ref="H6:H7"/>
  </mergeCells>
  <pageMargins left="0.39370078740157483" right="0.39370078740157483" top="0.39370078740157483" bottom="0.39370078740157483" header="0.31496062992125984" footer="0.31496062992125984"/>
  <pageSetup scale="56" fitToHeight="2" orientation="landscape" r:id="rId1"/>
  <rowBreaks count="1" manualBreakCount="1">
    <brk id="3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приклад_титульна</vt:lpstr>
      <vt:lpstr>Бакалавр</vt:lpstr>
      <vt:lpstr>НП_2024</vt:lpstr>
      <vt:lpstr>Бакалавр!Заголовки_для_друку</vt:lpstr>
      <vt:lpstr>Бакалавр!Область_друку</vt:lpstr>
      <vt:lpstr>НП_2024!Область_друку</vt:lpstr>
      <vt:lpstr>приклад_титульна!Область_друку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Gozhyk</dc:creator>
  <cp:lastModifiedBy>adm</cp:lastModifiedBy>
  <cp:lastPrinted>2021-06-11T08:31:45Z</cp:lastPrinted>
  <dcterms:created xsi:type="dcterms:W3CDTF">2010-02-25T10:28:35Z</dcterms:created>
  <dcterms:modified xsi:type="dcterms:W3CDTF">2024-05-21T07:46:26Z</dcterms:modified>
</cp:coreProperties>
</file>