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455" yWindow="1815" windowWidth="24240" windowHeight="13740" activeTab="2"/>
  </bookViews>
  <sheets>
    <sheet name="Титульна" sheetId="1" r:id="rId1"/>
    <sheet name="Бакалавр" sheetId="2" state="hidden" r:id="rId2"/>
    <sheet name="План-2023" sheetId="3" r:id="rId3"/>
  </sheets>
  <externalReferences>
    <externalReference r:id="rId6"/>
    <externalReference r:id="rId7"/>
  </externalReferences>
  <definedNames>
    <definedName name="А" localSheetId="1">#REF!</definedName>
    <definedName name="А" localSheetId="0">#REF!</definedName>
    <definedName name="А">#REF!</definedName>
    <definedName name="А1" localSheetId="1">#REF!</definedName>
    <definedName name="А1" localSheetId="0">#REF!</definedName>
    <definedName name="А1">#REF!</definedName>
    <definedName name="_xlnm.Print_Titles" localSheetId="1">'Бакалавр'!$A:$B,'Бакалавр'!$2:$6</definedName>
    <definedName name="_xlnm.Print_Area" localSheetId="1">'Бакалавр'!$A$1:$T$193</definedName>
    <definedName name="_xlnm.Print_Area" localSheetId="2">'План-2023'!$A$1:$S$104</definedName>
    <definedName name="_xlnm.Print_Area" localSheetId="0">'Титульна'!$A$1:$BI$33</definedName>
    <definedName name="с22" localSheetId="1">#REF!</definedName>
    <definedName name="с22" localSheetId="0">#REF!</definedName>
    <definedName name="с22">#REF!</definedName>
    <definedName name="с222" localSheetId="1">#REF!</definedName>
    <definedName name="с222" localSheetId="0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<sst xmlns="http://schemas.openxmlformats.org/spreadsheetml/2006/main" count="298" uniqueCount="222">
  <si>
    <t>Разом</t>
  </si>
  <si>
    <t>Всього</t>
  </si>
  <si>
    <t>лекції</t>
  </si>
  <si>
    <t>практичні</t>
  </si>
  <si>
    <t>Зведена таблиця</t>
  </si>
  <si>
    <t>Кількість аудиторних годин на тиждень</t>
  </si>
  <si>
    <t>Кількість заліків</t>
  </si>
  <si>
    <t>Кількість екзаменів</t>
  </si>
  <si>
    <t>Кількість кредитів ECTS</t>
  </si>
  <si>
    <t>№ з/п</t>
  </si>
  <si>
    <t>Назва дисципліни</t>
  </si>
  <si>
    <t>Розподіл за семестрами</t>
  </si>
  <si>
    <t>Обсяг роботи студента, годин</t>
  </si>
  <si>
    <t>Загальний обсяг</t>
  </si>
  <si>
    <t>з них</t>
  </si>
  <si>
    <t>годин</t>
  </si>
  <si>
    <t>кредитів</t>
  </si>
  <si>
    <t>контактні</t>
  </si>
  <si>
    <t>самостійна робота</t>
  </si>
  <si>
    <t>Курсова робота</t>
  </si>
  <si>
    <t>Разом за навчальним планом</t>
  </si>
  <si>
    <t>Розподіл за курсами і семестрами кредитів</t>
  </si>
  <si>
    <t>Формування загальних компетентностей</t>
  </si>
  <si>
    <t>ОДЗ.01</t>
  </si>
  <si>
    <t>Жанрово-стильові моделі сучасної української літератури</t>
  </si>
  <si>
    <t>Історія світової літератури кінця XX – XXI ст. в компаративному аспекті</t>
  </si>
  <si>
    <t>Теорія віршування</t>
  </si>
  <si>
    <t>Теорія поетичної мови</t>
  </si>
  <si>
    <t>Прикладні технології</t>
  </si>
  <si>
    <t xml:space="preserve"> Методологія і методи філологічних досліджень </t>
  </si>
  <si>
    <t>Теорія і практика літературної творчості</t>
  </si>
  <si>
    <t>Історія української літератури ХХ –  початку ХХІ століття</t>
  </si>
  <si>
    <t>Літературна критика ХХ– ХХІ століть: основні тенденції і постаті</t>
  </si>
  <si>
    <t>Новітні теоретико-літературні школи</t>
  </si>
  <si>
    <t>Міф як ядро художньої словесності</t>
  </si>
  <si>
    <t>Художня майстерність письменника</t>
  </si>
  <si>
    <t xml:space="preserve">Психологія творчості </t>
  </si>
  <si>
    <t>Київський університет імені Бориса Грінченка</t>
  </si>
  <si>
    <t>НАВЧАЛЬНИЙ ПЛАН</t>
  </si>
  <si>
    <t>ІІ. Зведені дані по використанню часу (тижнів)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</si>
  <si>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</si>
  <si>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</si>
  <si>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</si>
  <si>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</si>
  <si>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</si>
  <si>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</si>
  <si>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</si>
  <si>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</si>
  <si>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</si>
  <si>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</si>
  <si>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</si>
  <si>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</si>
  <si>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</si>
  <si>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</si>
  <si>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Підсумкові атестації</t>
  </si>
  <si>
    <t>Виробнича практика</t>
  </si>
  <si>
    <t>Виконання кваліф. робіт</t>
  </si>
  <si>
    <t>Канікули</t>
  </si>
  <si>
    <t>ІХ</t>
  </si>
  <si>
    <t>Х</t>
  </si>
  <si>
    <t>ХІІ</t>
  </si>
  <si>
    <t>І</t>
  </si>
  <si>
    <t>ІІ</t>
  </si>
  <si>
    <t>ІІІ</t>
  </si>
  <si>
    <t>ІV</t>
  </si>
  <si>
    <t>VI</t>
  </si>
  <si>
    <t>VII</t>
  </si>
  <si>
    <t>ХІ</t>
  </si>
  <si>
    <t>V</t>
  </si>
  <si>
    <t>VIII</t>
  </si>
  <si>
    <t>Примітка:</t>
  </si>
  <si>
    <t>П</t>
  </si>
  <si>
    <t>=</t>
  </si>
  <si>
    <t>Методологія і методи лінгвістичних досліджень</t>
  </si>
  <si>
    <t>ІКТ в науковому дослідженні літературного процесу</t>
  </si>
  <si>
    <t>Теорія та історія сучасного літературного процесу</t>
  </si>
  <si>
    <t>Практикум з літературної критики</t>
  </si>
  <si>
    <t>Виконання магістерської роботи</t>
  </si>
  <si>
    <t>Інтелектуальна власність та авторське право</t>
  </si>
  <si>
    <t>*</t>
  </si>
  <si>
    <t>підготовка та проходження контрольних заходів</t>
  </si>
  <si>
    <t>Екзамен</t>
  </si>
  <si>
    <t>Залік</t>
  </si>
  <si>
    <t>семінарські</t>
  </si>
  <si>
    <t>лабораторні</t>
  </si>
  <si>
    <t>індивідуальні</t>
  </si>
  <si>
    <t>модульний контроль</t>
  </si>
  <si>
    <t>семестровий контроль</t>
  </si>
  <si>
    <t>тижнів теоретичного навчання</t>
  </si>
  <si>
    <t>І. Обов'язкова частина</t>
  </si>
  <si>
    <t xml:space="preserve">2. Практика </t>
  </si>
  <si>
    <t>3. Атестація</t>
  </si>
  <si>
    <t>ІІ.    Вибіркова частина</t>
  </si>
  <si>
    <t>ВДС.1.01</t>
  </si>
  <si>
    <t>ВДС.1.02</t>
  </si>
  <si>
    <t>ВДС.1.03</t>
  </si>
  <si>
    <t>ВДС.2.01</t>
  </si>
  <si>
    <t>ВДС.2.02</t>
  </si>
  <si>
    <t>ВДС.2.03</t>
  </si>
  <si>
    <t>Разом за вибірковою частиною</t>
  </si>
  <si>
    <t>1 сем</t>
  </si>
  <si>
    <t>2 сем</t>
  </si>
  <si>
    <t>3 сем</t>
  </si>
  <si>
    <t>"Погоджено"</t>
  </si>
  <si>
    <t>НМЦ стандартизації та якості освіти</t>
  </si>
  <si>
    <t>В</t>
  </si>
  <si>
    <t>::</t>
  </si>
  <si>
    <t>М</t>
  </si>
  <si>
    <t>Підсумкова атестації</t>
  </si>
  <si>
    <t>Професійне спілкування іноземною мовою</t>
  </si>
  <si>
    <t>1 курс</t>
  </si>
  <si>
    <t>2 курс</t>
  </si>
  <si>
    <t>Методологія і методи літературознавих досліджень</t>
  </si>
  <si>
    <t>Переддипломна (літературознавча)</t>
  </si>
  <si>
    <t>Творчий семінар</t>
  </si>
  <si>
    <t>Творчий семінар: поезія</t>
  </si>
  <si>
    <t>Гостьовий спецкурс-майстер-клас</t>
  </si>
  <si>
    <t>03 Гуманітарні науки</t>
  </si>
  <si>
    <t>035 Філологія</t>
  </si>
  <si>
    <t>"Затверджено"</t>
  </si>
  <si>
    <t>другий (магістрський)</t>
  </si>
  <si>
    <t>Рішенням Вченої ради</t>
  </si>
  <si>
    <t xml:space="preserve">магістр </t>
  </si>
  <si>
    <t>Київського університету імені Бориса Грінченка</t>
  </si>
  <si>
    <t>1 рік 4 місяці</t>
  </si>
  <si>
    <t>підготовки здобувачів вищої освіти за освітньо-професійною програмою</t>
  </si>
  <si>
    <t>галузь знань</t>
  </si>
  <si>
    <t>спеціальність</t>
  </si>
  <si>
    <t>освітня програма</t>
  </si>
  <si>
    <r>
      <rPr>
        <b/>
        <u val="single"/>
        <sz val="16"/>
        <rFont val="Calibri"/>
        <family val="2"/>
      </rPr>
      <t>денна</t>
    </r>
    <r>
      <rPr>
        <sz val="16"/>
        <rFont val="Calibri"/>
        <family val="2"/>
      </rPr>
      <t xml:space="preserve"> форма навчання</t>
    </r>
  </si>
  <si>
    <t>х</t>
  </si>
  <si>
    <t>спеціалізація</t>
  </si>
  <si>
    <t>035.01 Українська мова та література</t>
  </si>
  <si>
    <t>035.01.02 Літературна творчість</t>
  </si>
  <si>
    <t>1. Навчальні дисципліни</t>
  </si>
  <si>
    <t>Формування спеціальних (фахових, предметних) компетентностей</t>
  </si>
  <si>
    <t>Виробнича: творчі майстерні (безвідривна)</t>
  </si>
  <si>
    <t>Разом за обов'язковою частиною</t>
  </si>
  <si>
    <t>ОДФ.01</t>
  </si>
  <si>
    <t>ОДФ.02</t>
  </si>
  <si>
    <t>ОДФ.03</t>
  </si>
  <si>
    <t>ОДФ.04</t>
  </si>
  <si>
    <t>ОДФ.05</t>
  </si>
  <si>
    <t>ОДФ.06</t>
  </si>
  <si>
    <t>ОДФ.07</t>
  </si>
  <si>
    <t>ОДФ.08</t>
  </si>
  <si>
    <t>ОДФ.09</t>
  </si>
  <si>
    <t>ОП.01</t>
  </si>
  <si>
    <t>ОП.02</t>
  </si>
  <si>
    <t>ОА.01</t>
  </si>
  <si>
    <t>Менеджмент творчості</t>
  </si>
  <si>
    <t xml:space="preserve">Практикум з літературного менеджменту: </t>
  </si>
  <si>
    <t>Підготовка (написання) магістерської роботи, тижнів</t>
  </si>
  <si>
    <t>мк</t>
  </si>
  <si>
    <t>ауд</t>
  </si>
  <si>
    <t>ср</t>
  </si>
  <si>
    <t>Розрахунок тижневого навантаження</t>
  </si>
  <si>
    <t>Практикум із медіакритики</t>
  </si>
  <si>
    <t>Майстерня театральної та кінокритики</t>
  </si>
  <si>
    <t>Майстерня медіатексту</t>
  </si>
  <si>
    <t>Сучасні  аудіовізуальні літературні формати: технологія і промоція</t>
  </si>
  <si>
    <t>Мережева література в медіакультурі</t>
  </si>
  <si>
    <t>Стратегії успіху в літературному процесі</t>
  </si>
  <si>
    <t>Психолінгвістика</t>
  </si>
  <si>
    <t>Практикум сценарної майстерності</t>
  </si>
  <si>
    <t>Сучасні літературні агенції</t>
  </si>
  <si>
    <t>Кваліфікація:</t>
  </si>
  <si>
    <t>Творчий семінар: проза</t>
  </si>
  <si>
    <t xml:space="preserve">Творчий семінар: драматургія </t>
  </si>
  <si>
    <t>Літературно-мистецькі виставки, конкурси й фестивалі</t>
  </si>
  <si>
    <t>курс</t>
  </si>
  <si>
    <t>Виробнича практика (безвідривна)</t>
  </si>
  <si>
    <t>Інтертекстуальність у художній словесності</t>
  </si>
  <si>
    <t>від 25.05.2017 р. протокол № 5</t>
  </si>
  <si>
    <t>магістр філології за спеціалізацією</t>
  </si>
  <si>
    <t>українська мова та література</t>
  </si>
  <si>
    <t>(2 год/тажд)</t>
  </si>
  <si>
    <t>***</t>
  </si>
  <si>
    <t>Переддипломна практика</t>
  </si>
  <si>
    <t>Функціональна поетика і семіотика тексту</t>
  </si>
  <si>
    <t>(зі змінами, від 25.04.2019 р. протокол № 4)</t>
  </si>
  <si>
    <t xml:space="preserve">4.1. Спеціалізований блок  "Літературно-мистецькі медійні проєкти" </t>
  </si>
  <si>
    <t>4.2. Спеціалізований блок "Літературно-мистецький менеджмент"</t>
  </si>
  <si>
    <t>Практикум зі створення конвергентних літературних проєктів</t>
  </si>
  <si>
    <t>Виконання кваліфікаційної магістерської роботи</t>
  </si>
  <si>
    <t>Захист кваліфікаційної магістерської роботи</t>
  </si>
  <si>
    <r>
      <t xml:space="preserve">4.4. Вибір з каталогу курсів </t>
    </r>
    <r>
      <rPr>
        <b/>
        <sz val="12"/>
        <color indexed="8"/>
        <rFont val="Calibri"/>
        <family val="2"/>
      </rPr>
      <t>(студент обирає дисципліни на відповідну кількість кредитів)</t>
    </r>
  </si>
  <si>
    <t>Казкотерапія</t>
  </si>
  <si>
    <t>Психодрама</t>
  </si>
  <si>
    <t>Сторітелінг</t>
  </si>
  <si>
    <t>Практикум з бібліотерапії</t>
  </si>
  <si>
    <t>4.3. Спеціалізований блок "Терапевтичне письмо"</t>
  </si>
  <si>
    <t>ВДС.3.01</t>
  </si>
  <si>
    <t>ВДС.3.02</t>
  </si>
  <si>
    <t>ВДС.3.03</t>
  </si>
  <si>
    <t>ВДС.3.04</t>
  </si>
  <si>
    <t>Голова Вченої ради, проректор</t>
  </si>
  <si>
    <t>___________________________  Наталія ВІННІКОВА</t>
  </si>
  <si>
    <t>(зі змінами, від 27.04.2020 р. протокол №3)</t>
  </si>
  <si>
    <t xml:space="preserve">Рівень вищої освіти: </t>
  </si>
  <si>
    <t>Ступінь вищої освіти:</t>
  </si>
  <si>
    <t xml:space="preserve">Термін навчання </t>
  </si>
  <si>
    <t xml:space="preserve">На базі: </t>
  </si>
  <si>
    <t>ступеня бакалавра</t>
  </si>
  <si>
    <t>"____" _____ 2023 р. __________________Євген АНТИПІН</t>
  </si>
  <si>
    <t>Затверджено на засіданні Вченої ради  Факультету української філології, культури і мистецтва</t>
  </si>
  <si>
    <t>Голова Вченої ради, декан Факультету _____________________ Ірина РУСНАК</t>
  </si>
  <si>
    <t>Навчальний план складено у відповідності до затвердженого стандарту вищої освіти за спеціальністю 035 "Філологія"</t>
  </si>
  <si>
    <t>для другого (магістерського) рівня вищої освіти (наказ МОН України від 20.06.2019 р. № 871)</t>
  </si>
  <si>
    <t>Експертний практикум</t>
  </si>
  <si>
    <t>ВДС.4</t>
  </si>
  <si>
    <t>ВДС.1.04</t>
  </si>
  <si>
    <t>ВДС.2.04</t>
  </si>
  <si>
    <t>Переддипломна практика, тижнів</t>
  </si>
  <si>
    <t>Підсумкова атестація, тижнів</t>
  </si>
  <si>
    <t>Екзаменаційні сесії</t>
  </si>
  <si>
    <t>І. Графік освітнього процесу</t>
  </si>
  <si>
    <t>III. План освітнього процесу</t>
  </si>
  <si>
    <t>Виробничі практики, тижнів</t>
  </si>
  <si>
    <t>(зі змінами від 27.04.2023 р. протокол № 3)</t>
  </si>
  <si>
    <r>
      <t xml:space="preserve">Протокол №  </t>
    </r>
    <r>
      <rPr>
        <sz val="14"/>
        <rFont val="Calibri"/>
        <family val="2"/>
      </rPr>
      <t>____ від "____" квітня 2023 року</t>
    </r>
  </si>
  <si>
    <t>Гарант освітньої програми __________________ Тетяна Вірченко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</si>
</sst>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.00\ &quot;грн.&quot;_-;\-* #,##0.00\ &quot;грн.&quot;_-;_-* &quot;-&quot;??\ &quot;грн.&quot;_-;_-@_-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8.25"/>
      <color indexed="12"/>
      <name val="Calibri"/>
      <family val="2"/>
    </font>
    <font>
      <sz val="10"/>
      <name val="Calibri"/>
      <family val="2"/>
    </font>
    <font>
      <sz val="11"/>
      <name val="Arial Cyr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8"/>
      <name val="Calibri"/>
      <family val="2"/>
    </font>
    <font>
      <b/>
      <u val="single"/>
      <sz val="16"/>
      <name val="Calibri"/>
      <family val="2"/>
    </font>
    <font>
      <b/>
      <sz val="14"/>
      <color indexed="8"/>
      <name val="Calibri"/>
      <family val="2"/>
    </font>
    <font>
      <b/>
      <i/>
      <sz val="16"/>
      <name val="Calibri"/>
      <family val="2"/>
    </font>
    <font>
      <sz val="12"/>
      <color indexed="10"/>
      <name val="Calibri"/>
      <family val="2"/>
    </font>
    <font>
      <sz val="16"/>
      <color indexed="10"/>
      <name val="Calibri"/>
      <family val="2"/>
    </font>
    <font>
      <sz val="9"/>
      <name val="Calibri"/>
      <family val="2"/>
    </font>
    <font>
      <b/>
      <u val="single"/>
      <sz val="18"/>
      <name val="Calibri"/>
      <family val="2"/>
    </font>
    <font>
      <sz val="13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i/>
      <sz val="9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10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4"/>
      <name val="Calibri"/>
      <family val="2"/>
    </font>
    <font>
      <i/>
      <sz val="16"/>
      <color indexed="8"/>
      <name val="Calibri"/>
      <family val="2"/>
    </font>
    <font>
      <sz val="8"/>
      <color indexed="8"/>
      <name val="Calibri"/>
      <family val="2"/>
    </font>
    <font>
      <i/>
      <sz val="14"/>
      <name val="Calibri"/>
      <family val="2"/>
    </font>
    <font>
      <b/>
      <sz val="12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sz val="11"/>
      <color rgb="FF7030A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2" borderId="0" applyNumberFormat="0" applyBorder="0" applyAlignment="0" applyProtection="0"/>
    <xf numFmtId="0" fontId="67" fillId="20" borderId="0" applyNumberFormat="0" applyBorder="0" applyAlignment="0" applyProtection="0"/>
    <xf numFmtId="0" fontId="67" fillId="25" borderId="0" applyNumberFormat="0" applyBorder="0" applyAlignment="0" applyProtection="0"/>
    <xf numFmtId="0" fontId="67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4" fillId="7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36" borderId="2" applyNumberFormat="0" applyAlignment="0" applyProtection="0"/>
    <xf numFmtId="0" fontId="6" fillId="36" borderId="1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6" fillId="4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4" fillId="0" borderId="6" applyNumberFormat="0" applyFill="0" applyAlignment="0" applyProtection="0"/>
    <xf numFmtId="0" fontId="7" fillId="0" borderId="7" applyNumberFormat="0" applyFill="0" applyAlignment="0" applyProtection="0"/>
    <xf numFmtId="0" fontId="8" fillId="37" borderId="8" applyNumberFormat="0" applyAlignment="0" applyProtection="0"/>
    <xf numFmtId="0" fontId="9" fillId="0" borderId="0" applyNumberFormat="0" applyFill="0" applyBorder="0" applyAlignment="0" applyProtection="0"/>
    <xf numFmtId="0" fontId="10" fillId="38" borderId="0" applyNumberFormat="0" applyBorder="0" applyAlignment="0" applyProtection="0"/>
    <xf numFmtId="0" fontId="71" fillId="39" borderId="9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12" fillId="3" borderId="0" applyNumberFormat="0" applyBorder="0" applyAlignment="0" applyProtection="0"/>
    <xf numFmtId="0" fontId="73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1" borderId="11" applyNumberFormat="0" applyFont="0" applyAlignment="0" applyProtection="0"/>
    <xf numFmtId="0" fontId="1" fillId="42" borderId="12" applyNumberFormat="0" applyFont="0" applyAlignment="0" applyProtection="0"/>
    <xf numFmtId="0" fontId="74" fillId="39" borderId="13" applyNumberFormat="0" applyAlignment="0" applyProtection="0"/>
    <xf numFmtId="0" fontId="7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979"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17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 wrapText="1"/>
    </xf>
    <xf numFmtId="0" fontId="43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100" applyFont="1" applyAlignment="1">
      <alignment horizontal="center" vertical="center" wrapText="1"/>
      <protection/>
    </xf>
    <xf numFmtId="0" fontId="20" fillId="0" borderId="0" xfId="100" applyFont="1" applyAlignment="1">
      <alignment horizontal="center" vertical="center"/>
      <protection/>
    </xf>
    <xf numFmtId="9" fontId="20" fillId="0" borderId="0" xfId="100" applyNumberFormat="1" applyFont="1" applyAlignment="1">
      <alignment vertical="center"/>
      <protection/>
    </xf>
    <xf numFmtId="0" fontId="20" fillId="0" borderId="0" xfId="100" applyFont="1" applyAlignment="1">
      <alignment vertical="center"/>
      <protection/>
    </xf>
    <xf numFmtId="0" fontId="20" fillId="0" borderId="20" xfId="100" applyFont="1" applyFill="1" applyBorder="1" applyAlignment="1">
      <alignment vertical="center" wrapText="1"/>
      <protection/>
    </xf>
    <xf numFmtId="0" fontId="20" fillId="0" borderId="20" xfId="100" applyFont="1" applyFill="1" applyBorder="1" applyAlignment="1">
      <alignment vertical="center"/>
      <protection/>
    </xf>
    <xf numFmtId="0" fontId="44" fillId="0" borderId="21" xfId="100" applyFont="1" applyFill="1" applyBorder="1" applyAlignment="1">
      <alignment vertical="center"/>
      <protection/>
    </xf>
    <xf numFmtId="0" fontId="44" fillId="0" borderId="22" xfId="100" applyFont="1" applyFill="1" applyBorder="1" applyAlignment="1">
      <alignment vertical="center"/>
      <protection/>
    </xf>
    <xf numFmtId="0" fontId="44" fillId="0" borderId="23" xfId="100" applyFont="1" applyFill="1" applyBorder="1" applyAlignment="1">
      <alignment vertical="center"/>
      <protection/>
    </xf>
    <xf numFmtId="1" fontId="44" fillId="0" borderId="20" xfId="100" applyNumberFormat="1" applyFont="1" applyFill="1" applyBorder="1" applyAlignment="1">
      <alignment vertical="center"/>
      <protection/>
    </xf>
    <xf numFmtId="0" fontId="44" fillId="0" borderId="20" xfId="100" applyFont="1" applyFill="1" applyBorder="1" applyAlignment="1">
      <alignment vertical="center"/>
      <protection/>
    </xf>
    <xf numFmtId="1" fontId="20" fillId="0" borderId="20" xfId="100" applyNumberFormat="1" applyFont="1" applyFill="1" applyBorder="1" applyAlignment="1">
      <alignment vertical="center"/>
      <protection/>
    </xf>
    <xf numFmtId="0" fontId="44" fillId="0" borderId="14" xfId="100" applyFont="1" applyFill="1" applyBorder="1" applyAlignment="1">
      <alignment vertical="center"/>
      <protection/>
    </xf>
    <xf numFmtId="0" fontId="44" fillId="0" borderId="15" xfId="100" applyFont="1" applyFill="1" applyBorder="1" applyAlignment="1">
      <alignment vertical="center"/>
      <protection/>
    </xf>
    <xf numFmtId="0" fontId="28" fillId="44" borderId="24" xfId="100" applyFont="1" applyFill="1" applyBorder="1" applyAlignment="1">
      <alignment horizontal="right" vertical="center" wrapText="1"/>
      <protection/>
    </xf>
    <xf numFmtId="1" fontId="45" fillId="44" borderId="20" xfId="100" applyNumberFormat="1" applyFont="1" applyFill="1" applyBorder="1" applyAlignment="1">
      <alignment vertical="center"/>
      <protection/>
    </xf>
    <xf numFmtId="1" fontId="45" fillId="44" borderId="25" xfId="100" applyNumberFormat="1" applyFont="1" applyFill="1" applyBorder="1" applyAlignment="1">
      <alignment vertical="center"/>
      <protection/>
    </xf>
    <xf numFmtId="1" fontId="45" fillId="44" borderId="26" xfId="100" applyNumberFormat="1" applyFont="1" applyFill="1" applyBorder="1" applyAlignment="1">
      <alignment vertical="center"/>
      <protection/>
    </xf>
    <xf numFmtId="189" fontId="45" fillId="44" borderId="23" xfId="100" applyNumberFormat="1" applyFont="1" applyFill="1" applyBorder="1" applyAlignment="1">
      <alignment vertical="center"/>
      <protection/>
    </xf>
    <xf numFmtId="0" fontId="42" fillId="0" borderId="0" xfId="100" applyFont="1" applyAlignment="1">
      <alignment vertical="center"/>
      <protection/>
    </xf>
    <xf numFmtId="0" fontId="29" fillId="0" borderId="0" xfId="100" applyFont="1" applyFill="1" applyBorder="1" applyAlignment="1">
      <alignment vertical="center" wrapText="1"/>
      <protection/>
    </xf>
    <xf numFmtId="0" fontId="29" fillId="0" borderId="0" xfId="100" applyFont="1" applyFill="1" applyAlignment="1">
      <alignment vertical="center" wrapText="1"/>
      <protection/>
    </xf>
    <xf numFmtId="0" fontId="29" fillId="0" borderId="0" xfId="100" applyFont="1" applyFill="1" applyAlignment="1">
      <alignment vertical="center"/>
      <protection/>
    </xf>
    <xf numFmtId="0" fontId="44" fillId="0" borderId="0" xfId="100" applyFont="1" applyFill="1" applyAlignment="1">
      <alignment vertical="center"/>
      <protection/>
    </xf>
    <xf numFmtId="0" fontId="44" fillId="0" borderId="0" xfId="100" applyFont="1" applyFill="1" applyBorder="1" applyAlignment="1">
      <alignment vertical="center"/>
      <protection/>
    </xf>
    <xf numFmtId="0" fontId="29" fillId="0" borderId="0" xfId="100" applyFont="1" applyAlignment="1">
      <alignment vertical="center"/>
      <protection/>
    </xf>
    <xf numFmtId="0" fontId="46" fillId="0" borderId="0" xfId="100" applyFont="1" applyAlignment="1">
      <alignment vertical="center"/>
      <protection/>
    </xf>
    <xf numFmtId="0" fontId="28" fillId="44" borderId="20" xfId="100" applyFont="1" applyFill="1" applyBorder="1" applyAlignment="1">
      <alignment horizontal="right" vertical="center" wrapText="1"/>
      <protection/>
    </xf>
    <xf numFmtId="0" fontId="30" fillId="0" borderId="0" xfId="100" applyFont="1" applyFill="1" applyBorder="1" applyAlignment="1">
      <alignment vertical="center"/>
      <protection/>
    </xf>
    <xf numFmtId="0" fontId="30" fillId="0" borderId="0" xfId="100" applyFont="1" applyFill="1" applyAlignment="1">
      <alignment vertical="center"/>
      <protection/>
    </xf>
    <xf numFmtId="0" fontId="30" fillId="0" borderId="0" xfId="100" applyFont="1" applyAlignment="1">
      <alignment vertical="center"/>
      <protection/>
    </xf>
    <xf numFmtId="49" fontId="44" fillId="0" borderId="20" xfId="92" applyNumberFormat="1" applyFont="1" applyBorder="1" applyAlignment="1">
      <alignment vertical="center" wrapText="1"/>
      <protection/>
    </xf>
    <xf numFmtId="0" fontId="45" fillId="44" borderId="20" xfId="100" applyFont="1" applyFill="1" applyBorder="1" applyAlignment="1">
      <alignment vertical="center" wrapText="1"/>
      <protection/>
    </xf>
    <xf numFmtId="0" fontId="45" fillId="0" borderId="0" xfId="100" applyFont="1" applyAlignment="1">
      <alignment vertical="center"/>
      <protection/>
    </xf>
    <xf numFmtId="0" fontId="45" fillId="0" borderId="20" xfId="100" applyFont="1" applyFill="1" applyBorder="1" applyAlignment="1">
      <alignment vertical="center" wrapText="1"/>
      <protection/>
    </xf>
    <xf numFmtId="1" fontId="45" fillId="0" borderId="20" xfId="100" applyNumberFormat="1" applyFont="1" applyFill="1" applyBorder="1" applyAlignment="1">
      <alignment vertical="center"/>
      <protection/>
    </xf>
    <xf numFmtId="189" fontId="45" fillId="0" borderId="23" xfId="100" applyNumberFormat="1" applyFont="1" applyFill="1" applyBorder="1" applyAlignment="1">
      <alignment vertical="center"/>
      <protection/>
    </xf>
    <xf numFmtId="0" fontId="45" fillId="0" borderId="0" xfId="100" applyFont="1" applyFill="1" applyBorder="1" applyAlignment="1">
      <alignment vertical="center" wrapText="1"/>
      <protection/>
    </xf>
    <xf numFmtId="1" fontId="45" fillId="0" borderId="0" xfId="100" applyNumberFormat="1" applyFont="1" applyFill="1" applyBorder="1" applyAlignment="1">
      <alignment vertical="center"/>
      <protection/>
    </xf>
    <xf numFmtId="189" fontId="45" fillId="0" borderId="0" xfId="100" applyNumberFormat="1" applyFont="1" applyFill="1" applyBorder="1" applyAlignment="1">
      <alignment vertical="center"/>
      <protection/>
    </xf>
    <xf numFmtId="1" fontId="45" fillId="0" borderId="21" xfId="100" applyNumberFormat="1" applyFont="1" applyFill="1" applyBorder="1" applyAlignment="1">
      <alignment vertical="center"/>
      <protection/>
    </xf>
    <xf numFmtId="1" fontId="45" fillId="0" borderId="22" xfId="100" applyNumberFormat="1" applyFont="1" applyFill="1" applyBorder="1" applyAlignment="1">
      <alignment vertical="center"/>
      <protection/>
    </xf>
    <xf numFmtId="49" fontId="47" fillId="0" borderId="20" xfId="92" applyNumberFormat="1" applyFont="1" applyBorder="1" applyAlignment="1">
      <alignment horizontal="right" vertical="center" wrapText="1"/>
      <protection/>
    </xf>
    <xf numFmtId="1" fontId="44" fillId="0" borderId="20" xfId="100" applyNumberFormat="1" applyFont="1" applyFill="1" applyBorder="1" applyAlignment="1">
      <alignment horizontal="center" vertical="center"/>
      <protection/>
    </xf>
    <xf numFmtId="1" fontId="44" fillId="0" borderId="14" xfId="100" applyNumberFormat="1" applyFont="1" applyFill="1" applyBorder="1" applyAlignment="1">
      <alignment horizontal="center" vertical="center"/>
      <protection/>
    </xf>
    <xf numFmtId="1" fontId="44" fillId="0" borderId="15" xfId="100" applyNumberFormat="1" applyFont="1" applyFill="1" applyBorder="1" applyAlignment="1">
      <alignment horizontal="center" vertical="center"/>
      <protection/>
    </xf>
    <xf numFmtId="1" fontId="44" fillId="0" borderId="23" xfId="100" applyNumberFormat="1" applyFont="1" applyFill="1" applyBorder="1" applyAlignment="1">
      <alignment horizontal="center" vertical="center"/>
      <protection/>
    </xf>
    <xf numFmtId="1" fontId="45" fillId="0" borderId="14" xfId="100" applyNumberFormat="1" applyFont="1" applyFill="1" applyBorder="1" applyAlignment="1">
      <alignment vertical="center"/>
      <protection/>
    </xf>
    <xf numFmtId="1" fontId="45" fillId="0" borderId="15" xfId="100" applyNumberFormat="1" applyFont="1" applyFill="1" applyBorder="1" applyAlignment="1">
      <alignment vertical="center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20" xfId="0" applyFont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44" borderId="28" xfId="100" applyFont="1" applyFill="1" applyBorder="1" applyAlignment="1">
      <alignment vertical="center" wrapText="1"/>
      <protection/>
    </xf>
    <xf numFmtId="0" fontId="28" fillId="44" borderId="29" xfId="100" applyFont="1" applyFill="1" applyBorder="1" applyAlignment="1">
      <alignment horizontal="right" vertical="center" wrapText="1"/>
      <protection/>
    </xf>
    <xf numFmtId="1" fontId="45" fillId="44" borderId="28" xfId="100" applyNumberFormat="1" applyFont="1" applyFill="1" applyBorder="1" applyAlignment="1">
      <alignment vertical="center"/>
      <protection/>
    </xf>
    <xf numFmtId="1" fontId="45" fillId="44" borderId="30" xfId="100" applyNumberFormat="1" applyFont="1" applyFill="1" applyBorder="1" applyAlignment="1">
      <alignment vertical="center"/>
      <protection/>
    </xf>
    <xf numFmtId="1" fontId="45" fillId="44" borderId="31" xfId="100" applyNumberFormat="1" applyFont="1" applyFill="1" applyBorder="1" applyAlignment="1">
      <alignment vertical="center"/>
      <protection/>
    </xf>
    <xf numFmtId="189" fontId="45" fillId="44" borderId="32" xfId="100" applyNumberFormat="1" applyFont="1" applyFill="1" applyBorder="1" applyAlignment="1">
      <alignment vertical="center"/>
      <protection/>
    </xf>
    <xf numFmtId="0" fontId="28" fillId="2" borderId="19" xfId="0" applyFont="1" applyFill="1" applyBorder="1" applyAlignment="1">
      <alignment horizontal="center" vertical="center"/>
    </xf>
    <xf numFmtId="0" fontId="42" fillId="0" borderId="0" xfId="100" applyFont="1" applyFill="1" applyBorder="1" applyAlignment="1">
      <alignment horizontal="left" vertical="top" wrapText="1"/>
      <protection/>
    </xf>
    <xf numFmtId="1" fontId="42" fillId="0" borderId="0" xfId="100" applyNumberFormat="1" applyFont="1" applyFill="1" applyBorder="1" applyAlignment="1">
      <alignment wrapText="1"/>
      <protection/>
    </xf>
    <xf numFmtId="0" fontId="42" fillId="0" borderId="0" xfId="100" applyFont="1" applyFill="1" applyBorder="1" applyAlignment="1">
      <alignment wrapText="1"/>
      <protection/>
    </xf>
    <xf numFmtId="0" fontId="42" fillId="0" borderId="0" xfId="100" applyFont="1" applyFill="1" applyBorder="1" applyAlignment="1">
      <alignment/>
      <protection/>
    </xf>
    <xf numFmtId="189" fontId="42" fillId="0" borderId="0" xfId="100" applyNumberFormat="1" applyFont="1" applyFill="1" applyBorder="1" applyAlignment="1">
      <alignment/>
      <protection/>
    </xf>
    <xf numFmtId="1" fontId="42" fillId="0" borderId="0" xfId="100" applyNumberFormat="1" applyFont="1" applyFill="1" applyBorder="1" applyAlignment="1">
      <alignment/>
      <protection/>
    </xf>
    <xf numFmtId="0" fontId="46" fillId="0" borderId="0" xfId="100" applyFont="1" applyFill="1" applyBorder="1" applyAlignment="1">
      <alignment/>
      <protection/>
    </xf>
    <xf numFmtId="189" fontId="46" fillId="0" borderId="0" xfId="100" applyNumberFormat="1" applyFont="1" applyFill="1" applyBorder="1" applyAlignment="1">
      <alignment/>
      <protection/>
    </xf>
    <xf numFmtId="1" fontId="46" fillId="0" borderId="0" xfId="100" applyNumberFormat="1" applyFont="1" applyFill="1" applyBorder="1" applyAlignment="1">
      <alignment/>
      <protection/>
    </xf>
    <xf numFmtId="1" fontId="29" fillId="0" borderId="20" xfId="100" applyNumberFormat="1" applyFont="1" applyFill="1" applyBorder="1" applyAlignment="1">
      <alignment horizontal="center" vertical="center" wrapText="1"/>
      <protection/>
    </xf>
    <xf numFmtId="49" fontId="20" fillId="0" borderId="20" xfId="92" applyNumberFormat="1" applyFont="1" applyFill="1" applyBorder="1" applyAlignment="1">
      <alignment vertical="center" wrapText="1"/>
      <protection/>
    </xf>
    <xf numFmtId="49" fontId="48" fillId="0" borderId="20" xfId="100" applyNumberFormat="1" applyFont="1" applyFill="1" applyBorder="1" applyAlignment="1">
      <alignment horizontal="center" vertical="center"/>
      <protection/>
    </xf>
    <xf numFmtId="49" fontId="20" fillId="0" borderId="20" xfId="92" applyNumberFormat="1" applyFont="1" applyFill="1" applyBorder="1" applyAlignment="1">
      <alignment vertical="top" wrapText="1"/>
      <protection/>
    </xf>
    <xf numFmtId="49" fontId="42" fillId="0" borderId="0" xfId="92" applyNumberFormat="1" applyFont="1" applyFill="1" applyBorder="1" applyAlignment="1">
      <alignment vertical="top" wrapText="1"/>
      <protection/>
    </xf>
    <xf numFmtId="0" fontId="44" fillId="0" borderId="0" xfId="100" applyFont="1" applyFill="1" applyBorder="1" applyAlignment="1">
      <alignment horizontal="right" vertical="top" wrapText="1"/>
      <protection/>
    </xf>
    <xf numFmtId="49" fontId="20" fillId="0" borderId="20" xfId="100" applyNumberFormat="1" applyFont="1" applyBorder="1" applyAlignment="1">
      <alignment horizontal="center" vertical="center" wrapText="1"/>
      <protection/>
    </xf>
    <xf numFmtId="49" fontId="39" fillId="0" borderId="20" xfId="100" applyNumberFormat="1" applyFont="1" applyBorder="1" applyAlignment="1">
      <alignment horizontal="center" vertical="center" wrapText="1"/>
      <protection/>
    </xf>
    <xf numFmtId="1" fontId="25" fillId="0" borderId="20" xfId="100" applyNumberFormat="1" applyFont="1" applyFill="1" applyBorder="1" applyAlignment="1">
      <alignment horizontal="right" vertical="top" wrapText="1"/>
      <protection/>
    </xf>
    <xf numFmtId="0" fontId="25" fillId="0" borderId="20" xfId="100" applyFont="1" applyFill="1" applyBorder="1" applyAlignment="1">
      <alignment horizontal="right" vertical="top" wrapText="1"/>
      <protection/>
    </xf>
    <xf numFmtId="49" fontId="30" fillId="0" borderId="0" xfId="0" applyNumberFormat="1" applyFont="1" applyFill="1" applyBorder="1" applyAlignment="1">
      <alignment vertical="top"/>
    </xf>
    <xf numFmtId="0" fontId="20" fillId="0" borderId="0" xfId="100" applyFont="1">
      <alignment/>
      <protection/>
    </xf>
    <xf numFmtId="0" fontId="3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100" applyFont="1" applyFill="1">
      <alignment/>
      <protection/>
    </xf>
    <xf numFmtId="0" fontId="28" fillId="0" borderId="0" xfId="100" applyFont="1" applyAlignment="1">
      <alignment horizontal="justify" vertical="center"/>
      <protection/>
    </xf>
    <xf numFmtId="0" fontId="28" fillId="0" borderId="0" xfId="100" applyFont="1" applyAlignment="1">
      <alignment vertical="center"/>
      <protection/>
    </xf>
    <xf numFmtId="0" fontId="44" fillId="0" borderId="24" xfId="100" applyFont="1" applyFill="1" applyBorder="1" applyAlignment="1">
      <alignment vertical="center"/>
      <protection/>
    </xf>
    <xf numFmtId="1" fontId="44" fillId="0" borderId="21" xfId="100" applyNumberFormat="1" applyFont="1" applyFill="1" applyBorder="1" applyAlignment="1">
      <alignment vertical="center"/>
      <protection/>
    </xf>
    <xf numFmtId="1" fontId="44" fillId="0" borderId="33" xfId="100" applyNumberFormat="1" applyFont="1" applyFill="1" applyBorder="1" applyAlignment="1">
      <alignment vertical="center"/>
      <protection/>
    </xf>
    <xf numFmtId="1" fontId="20" fillId="0" borderId="33" xfId="100" applyNumberFormat="1" applyFont="1" applyFill="1" applyBorder="1" applyAlignment="1">
      <alignment vertical="center"/>
      <protection/>
    </xf>
    <xf numFmtId="1" fontId="20" fillId="0" borderId="22" xfId="100" applyNumberFormat="1" applyFont="1" applyFill="1" applyBorder="1" applyAlignment="1">
      <alignment vertical="center"/>
      <protection/>
    </xf>
    <xf numFmtId="1" fontId="44" fillId="0" borderId="14" xfId="100" applyNumberFormat="1" applyFont="1" applyFill="1" applyBorder="1" applyAlignment="1">
      <alignment vertical="center"/>
      <protection/>
    </xf>
    <xf numFmtId="1" fontId="20" fillId="0" borderId="15" xfId="100" applyNumberFormat="1" applyFont="1" applyFill="1" applyBorder="1" applyAlignment="1">
      <alignment vertical="center"/>
      <protection/>
    </xf>
    <xf numFmtId="1" fontId="45" fillId="44" borderId="34" xfId="100" applyNumberFormat="1" applyFont="1" applyFill="1" applyBorder="1" applyAlignment="1">
      <alignment vertical="center"/>
      <protection/>
    </xf>
    <xf numFmtId="1" fontId="45" fillId="44" borderId="24" xfId="100" applyNumberFormat="1" applyFont="1" applyFill="1" applyBorder="1" applyAlignment="1">
      <alignment vertical="center"/>
      <protection/>
    </xf>
    <xf numFmtId="1" fontId="45" fillId="0" borderId="24" xfId="100" applyNumberFormat="1" applyFont="1" applyFill="1" applyBorder="1" applyAlignment="1">
      <alignment vertical="center"/>
      <protection/>
    </xf>
    <xf numFmtId="1" fontId="44" fillId="0" borderId="24" xfId="100" applyNumberFormat="1" applyFont="1" applyFill="1" applyBorder="1" applyAlignment="1">
      <alignment horizontal="center" vertical="center"/>
      <protection/>
    </xf>
    <xf numFmtId="1" fontId="45" fillId="0" borderId="33" xfId="100" applyNumberFormat="1" applyFont="1" applyFill="1" applyBorder="1" applyAlignment="1">
      <alignment vertical="center"/>
      <protection/>
    </xf>
    <xf numFmtId="0" fontId="44" fillId="0" borderId="2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" fontId="45" fillId="44" borderId="29" xfId="100" applyNumberFormat="1" applyFont="1" applyFill="1" applyBorder="1" applyAlignment="1">
      <alignment vertical="center"/>
      <protection/>
    </xf>
    <xf numFmtId="1" fontId="45" fillId="44" borderId="14" xfId="100" applyNumberFormat="1" applyFont="1" applyFill="1" applyBorder="1" applyAlignment="1">
      <alignment vertical="center"/>
      <protection/>
    </xf>
    <xf numFmtId="1" fontId="45" fillId="44" borderId="15" xfId="100" applyNumberFormat="1" applyFont="1" applyFill="1" applyBorder="1" applyAlignment="1">
      <alignment vertical="center"/>
      <protection/>
    </xf>
    <xf numFmtId="49" fontId="44" fillId="0" borderId="24" xfId="100" applyNumberFormat="1" applyFont="1" applyBorder="1" applyAlignment="1">
      <alignment vertical="center" wrapText="1"/>
      <protection/>
    </xf>
    <xf numFmtId="0" fontId="28" fillId="0" borderId="24" xfId="100" applyFont="1" applyFill="1" applyBorder="1" applyAlignment="1">
      <alignment/>
      <protection/>
    </xf>
    <xf numFmtId="0" fontId="28" fillId="0" borderId="0" xfId="100" applyFont="1" applyFill="1" applyBorder="1" applyAlignment="1">
      <alignment horizontal="right" vertical="center" wrapText="1"/>
      <protection/>
    </xf>
    <xf numFmtId="1" fontId="45" fillId="0" borderId="27" xfId="100" applyNumberFormat="1" applyFont="1" applyFill="1" applyBorder="1" applyAlignment="1">
      <alignment vertical="center"/>
      <protection/>
    </xf>
    <xf numFmtId="0" fontId="20" fillId="0" borderId="20" xfId="100" applyFont="1" applyFill="1" applyBorder="1" applyAlignment="1">
      <alignment horizontal="center" vertical="center" wrapText="1"/>
      <protection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31" fillId="0" borderId="0" xfId="100" applyFont="1" applyBorder="1" applyAlignment="1">
      <alignment horizontal="left" vertical="center"/>
      <protection/>
    </xf>
    <xf numFmtId="1" fontId="48" fillId="0" borderId="20" xfId="100" applyNumberFormat="1" applyFont="1" applyFill="1" applyBorder="1" applyAlignment="1">
      <alignment horizontal="center" vertical="center"/>
      <protection/>
    </xf>
    <xf numFmtId="1" fontId="20" fillId="0" borderId="20" xfId="100" applyNumberFormat="1" applyFont="1" applyFill="1" applyBorder="1" applyAlignment="1">
      <alignment horizontal="center" vertical="center" wrapText="1"/>
      <protection/>
    </xf>
    <xf numFmtId="0" fontId="48" fillId="0" borderId="20" xfId="100" applyFont="1" applyFill="1" applyBorder="1" applyAlignment="1">
      <alignment horizontal="center" vertical="center"/>
      <protection/>
    </xf>
    <xf numFmtId="0" fontId="44" fillId="0" borderId="35" xfId="100" applyFont="1" applyFill="1" applyBorder="1" applyAlignment="1">
      <alignment vertical="center"/>
      <protection/>
    </xf>
    <xf numFmtId="1" fontId="44" fillId="0" borderId="35" xfId="100" applyNumberFormat="1" applyFont="1" applyFill="1" applyBorder="1" applyAlignment="1">
      <alignment vertical="center"/>
      <protection/>
    </xf>
    <xf numFmtId="1" fontId="44" fillId="0" borderId="28" xfId="100" applyNumberFormat="1" applyFont="1" applyFill="1" applyBorder="1" applyAlignment="1">
      <alignment vertical="center"/>
      <protection/>
    </xf>
    <xf numFmtId="1" fontId="20" fillId="0" borderId="28" xfId="100" applyNumberFormat="1" applyFont="1" applyFill="1" applyBorder="1" applyAlignment="1">
      <alignment vertical="center"/>
      <protection/>
    </xf>
    <xf numFmtId="1" fontId="20" fillId="0" borderId="36" xfId="100" applyNumberFormat="1" applyFont="1" applyFill="1" applyBorder="1" applyAlignment="1">
      <alignment vertical="center"/>
      <protection/>
    </xf>
    <xf numFmtId="0" fontId="45" fillId="0" borderId="21" xfId="100" applyFont="1" applyFill="1" applyBorder="1" applyAlignment="1">
      <alignment vertical="center"/>
      <protection/>
    </xf>
    <xf numFmtId="0" fontId="45" fillId="0" borderId="22" xfId="100" applyFont="1" applyFill="1" applyBorder="1" applyAlignment="1">
      <alignment vertical="center"/>
      <protection/>
    </xf>
    <xf numFmtId="0" fontId="49" fillId="0" borderId="20" xfId="100" applyFont="1" applyFill="1" applyBorder="1" applyAlignment="1">
      <alignment vertical="center" wrapText="1"/>
      <protection/>
    </xf>
    <xf numFmtId="0" fontId="45" fillId="0" borderId="14" xfId="100" applyFont="1" applyFill="1" applyBorder="1" applyAlignment="1">
      <alignment vertical="center"/>
      <protection/>
    </xf>
    <xf numFmtId="0" fontId="45" fillId="0" borderId="15" xfId="100" applyFont="1" applyFill="1" applyBorder="1" applyAlignment="1">
      <alignment vertical="center"/>
      <protection/>
    </xf>
    <xf numFmtId="0" fontId="42" fillId="0" borderId="20" xfId="100" applyFont="1" applyFill="1" applyBorder="1" applyAlignment="1">
      <alignment vertical="center" wrapText="1"/>
      <protection/>
    </xf>
    <xf numFmtId="0" fontId="20" fillId="0" borderId="37" xfId="100" applyFont="1" applyFill="1" applyBorder="1" applyAlignment="1">
      <alignment vertical="center" wrapText="1"/>
      <protection/>
    </xf>
    <xf numFmtId="0" fontId="20" fillId="0" borderId="37" xfId="100" applyFont="1" applyFill="1" applyBorder="1" applyAlignment="1">
      <alignment vertical="center"/>
      <protection/>
    </xf>
    <xf numFmtId="0" fontId="44" fillId="0" borderId="38" xfId="100" applyFont="1" applyFill="1" applyBorder="1" applyAlignment="1">
      <alignment vertical="center"/>
      <protection/>
    </xf>
    <xf numFmtId="0" fontId="44" fillId="0" borderId="39" xfId="100" applyFont="1" applyFill="1" applyBorder="1" applyAlignment="1">
      <alignment vertical="center"/>
      <protection/>
    </xf>
    <xf numFmtId="0" fontId="44" fillId="0" borderId="40" xfId="100" applyFont="1" applyFill="1" applyBorder="1" applyAlignment="1">
      <alignment vertical="center"/>
      <protection/>
    </xf>
    <xf numFmtId="1" fontId="44" fillId="0" borderId="37" xfId="100" applyNumberFormat="1" applyFont="1" applyFill="1" applyBorder="1" applyAlignment="1">
      <alignment vertical="center"/>
      <protection/>
    </xf>
    <xf numFmtId="0" fontId="44" fillId="0" borderId="41" xfId="100" applyFont="1" applyFill="1" applyBorder="1" applyAlignment="1">
      <alignment vertical="center"/>
      <protection/>
    </xf>
    <xf numFmtId="0" fontId="20" fillId="0" borderId="24" xfId="100" applyFont="1" applyFill="1" applyBorder="1" applyAlignment="1">
      <alignment horizontal="center" vertical="center" wrapText="1"/>
      <protection/>
    </xf>
    <xf numFmtId="0" fontId="22" fillId="0" borderId="24" xfId="0" applyFont="1" applyBorder="1" applyAlignment="1">
      <alignment horizontal="left" vertical="center" wrapText="1"/>
    </xf>
    <xf numFmtId="0" fontId="20" fillId="0" borderId="28" xfId="100" applyFont="1" applyFill="1" applyBorder="1" applyAlignment="1">
      <alignment vertical="center" wrapText="1"/>
      <protection/>
    </xf>
    <xf numFmtId="0" fontId="20" fillId="0" borderId="28" xfId="100" applyFont="1" applyFill="1" applyBorder="1" applyAlignment="1">
      <alignment vertical="center"/>
      <protection/>
    </xf>
    <xf numFmtId="0" fontId="44" fillId="0" borderId="32" xfId="100" applyFont="1" applyFill="1" applyBorder="1" applyAlignment="1">
      <alignment vertical="center"/>
      <protection/>
    </xf>
    <xf numFmtId="0" fontId="44" fillId="0" borderId="29" xfId="100" applyFont="1" applyFill="1" applyBorder="1" applyAlignment="1">
      <alignment vertical="center"/>
      <protection/>
    </xf>
    <xf numFmtId="0" fontId="20" fillId="0" borderId="34" xfId="100" applyFont="1" applyFill="1" applyBorder="1" applyAlignment="1">
      <alignment vertical="center"/>
      <protection/>
    </xf>
    <xf numFmtId="1" fontId="44" fillId="0" borderId="34" xfId="100" applyNumberFormat="1" applyFont="1" applyFill="1" applyBorder="1" applyAlignment="1">
      <alignment vertical="center"/>
      <protection/>
    </xf>
    <xf numFmtId="0" fontId="20" fillId="0" borderId="28" xfId="100" applyFont="1" applyFill="1" applyBorder="1" applyAlignment="1">
      <alignment horizontal="center" vertical="center" wrapText="1"/>
      <protection/>
    </xf>
    <xf numFmtId="0" fontId="20" fillId="0" borderId="28" xfId="100" applyFont="1" applyFill="1" applyBorder="1" applyAlignment="1">
      <alignment vertical="center" wrapText="1"/>
      <protection/>
    </xf>
    <xf numFmtId="0" fontId="20" fillId="0" borderId="22" xfId="100" applyFont="1" applyBorder="1" applyAlignment="1">
      <alignment vertical="center"/>
      <protection/>
    </xf>
    <xf numFmtId="0" fontId="31" fillId="0" borderId="42" xfId="100" applyFont="1" applyBorder="1" applyAlignment="1">
      <alignment horizontal="left" vertical="center"/>
      <protection/>
    </xf>
    <xf numFmtId="9" fontId="20" fillId="0" borderId="42" xfId="100" applyNumberFormat="1" applyFont="1" applyBorder="1" applyAlignment="1">
      <alignment vertical="center"/>
      <protection/>
    </xf>
    <xf numFmtId="0" fontId="20" fillId="0" borderId="42" xfId="100" applyFont="1" applyBorder="1" applyAlignment="1">
      <alignment vertical="center"/>
      <protection/>
    </xf>
    <xf numFmtId="0" fontId="44" fillId="0" borderId="34" xfId="100" applyFont="1" applyFill="1" applyBorder="1" applyAlignment="1">
      <alignment vertical="center"/>
      <protection/>
    </xf>
    <xf numFmtId="0" fontId="20" fillId="0" borderId="43" xfId="100" applyFont="1" applyFill="1" applyBorder="1" applyAlignment="1">
      <alignment vertical="center" wrapText="1"/>
      <protection/>
    </xf>
    <xf numFmtId="0" fontId="20" fillId="0" borderId="43" xfId="100" applyFont="1" applyFill="1" applyBorder="1" applyAlignment="1">
      <alignment vertical="center"/>
      <protection/>
    </xf>
    <xf numFmtId="0" fontId="50" fillId="0" borderId="43" xfId="100" applyFont="1" applyFill="1" applyBorder="1" applyAlignment="1">
      <alignment vertical="center"/>
      <protection/>
    </xf>
    <xf numFmtId="0" fontId="44" fillId="0" borderId="44" xfId="100" applyFont="1" applyFill="1" applyBorder="1" applyAlignment="1">
      <alignment vertical="center"/>
      <protection/>
    </xf>
    <xf numFmtId="1" fontId="44" fillId="0" borderId="42" xfId="100" applyNumberFormat="1" applyFont="1" applyFill="1" applyBorder="1" applyAlignment="1">
      <alignment vertical="center"/>
      <protection/>
    </xf>
    <xf numFmtId="0" fontId="44" fillId="0" borderId="45" xfId="100" applyFont="1" applyFill="1" applyBorder="1" applyAlignment="1">
      <alignment vertical="center"/>
      <protection/>
    </xf>
    <xf numFmtId="1" fontId="44" fillId="0" borderId="46" xfId="100" applyNumberFormat="1" applyFont="1" applyFill="1" applyBorder="1" applyAlignment="1">
      <alignment vertical="center"/>
      <protection/>
    </xf>
    <xf numFmtId="1" fontId="20" fillId="0" borderId="42" xfId="100" applyNumberFormat="1" applyFont="1" applyFill="1" applyBorder="1" applyAlignment="1">
      <alignment vertical="center"/>
      <protection/>
    </xf>
    <xf numFmtId="1" fontId="20" fillId="0" borderId="47" xfId="100" applyNumberFormat="1" applyFont="1" applyFill="1" applyBorder="1" applyAlignment="1">
      <alignment vertical="center"/>
      <protection/>
    </xf>
    <xf numFmtId="0" fontId="20" fillId="0" borderId="37" xfId="100" applyFont="1" applyFill="1" applyBorder="1" applyAlignment="1">
      <alignment horizontal="center" vertical="center" wrapText="1"/>
      <protection/>
    </xf>
    <xf numFmtId="1" fontId="44" fillId="0" borderId="38" xfId="100" applyNumberFormat="1" applyFont="1" applyFill="1" applyBorder="1" applyAlignment="1">
      <alignment vertical="center"/>
      <protection/>
    </xf>
    <xf numFmtId="1" fontId="20" fillId="0" borderId="37" xfId="100" applyNumberFormat="1" applyFont="1" applyFill="1" applyBorder="1" applyAlignment="1">
      <alignment vertical="center"/>
      <protection/>
    </xf>
    <xf numFmtId="1" fontId="20" fillId="0" borderId="39" xfId="100" applyNumberFormat="1" applyFont="1" applyFill="1" applyBorder="1" applyAlignment="1">
      <alignment vertical="center"/>
      <protection/>
    </xf>
    <xf numFmtId="0" fontId="20" fillId="12" borderId="42" xfId="100" applyFont="1" applyFill="1" applyBorder="1" applyAlignment="1">
      <alignment horizontal="center" vertical="center" wrapText="1"/>
      <protection/>
    </xf>
    <xf numFmtId="0" fontId="49" fillId="12" borderId="42" xfId="100" applyFont="1" applyFill="1" applyBorder="1" applyAlignment="1">
      <alignment vertical="center" wrapText="1"/>
      <protection/>
    </xf>
    <xf numFmtId="0" fontId="20" fillId="12" borderId="42" xfId="100" applyFont="1" applyFill="1" applyBorder="1" applyAlignment="1">
      <alignment vertical="center" wrapText="1"/>
      <protection/>
    </xf>
    <xf numFmtId="0" fontId="20" fillId="12" borderId="42" xfId="100" applyFont="1" applyFill="1" applyBorder="1" applyAlignment="1">
      <alignment vertical="center"/>
      <protection/>
    </xf>
    <xf numFmtId="0" fontId="50" fillId="12" borderId="42" xfId="100" applyFont="1" applyFill="1" applyBorder="1" applyAlignment="1">
      <alignment vertical="center"/>
      <protection/>
    </xf>
    <xf numFmtId="0" fontId="44" fillId="12" borderId="42" xfId="100" applyFont="1" applyFill="1" applyBorder="1" applyAlignment="1">
      <alignment vertical="center"/>
      <protection/>
    </xf>
    <xf numFmtId="1" fontId="44" fillId="12" borderId="42" xfId="100" applyNumberFormat="1" applyFont="1" applyFill="1" applyBorder="1" applyAlignment="1">
      <alignment vertical="center"/>
      <protection/>
    </xf>
    <xf numFmtId="1" fontId="20" fillId="12" borderId="42" xfId="100" applyNumberFormat="1" applyFont="1" applyFill="1" applyBorder="1" applyAlignment="1">
      <alignment vertical="center"/>
      <protection/>
    </xf>
    <xf numFmtId="1" fontId="20" fillId="12" borderId="47" xfId="100" applyNumberFormat="1" applyFont="1" applyFill="1" applyBorder="1" applyAlignment="1">
      <alignment vertical="center"/>
      <protection/>
    </xf>
    <xf numFmtId="0" fontId="21" fillId="0" borderId="41" xfId="0" applyFont="1" applyFill="1" applyBorder="1" applyAlignment="1">
      <alignment horizontal="left" vertical="center"/>
    </xf>
    <xf numFmtId="0" fontId="20" fillId="12" borderId="43" xfId="100" applyFont="1" applyFill="1" applyBorder="1" applyAlignment="1">
      <alignment vertical="center"/>
      <protection/>
    </xf>
    <xf numFmtId="0" fontId="44" fillId="12" borderId="43" xfId="100" applyFont="1" applyFill="1" applyBorder="1" applyAlignment="1">
      <alignment vertical="center"/>
      <protection/>
    </xf>
    <xf numFmtId="0" fontId="44" fillId="12" borderId="44" xfId="100" applyFont="1" applyFill="1" applyBorder="1" applyAlignment="1">
      <alignment vertical="center"/>
      <protection/>
    </xf>
    <xf numFmtId="0" fontId="44" fillId="12" borderId="45" xfId="100" applyFont="1" applyFill="1" applyBorder="1" applyAlignment="1">
      <alignment vertical="center"/>
      <protection/>
    </xf>
    <xf numFmtId="1" fontId="44" fillId="12" borderId="46" xfId="100" applyNumberFormat="1" applyFont="1" applyFill="1" applyBorder="1" applyAlignment="1">
      <alignment vertical="center"/>
      <protection/>
    </xf>
    <xf numFmtId="0" fontId="45" fillId="12" borderId="42" xfId="100" applyFont="1" applyFill="1" applyBorder="1" applyAlignment="1">
      <alignment vertical="center"/>
      <protection/>
    </xf>
    <xf numFmtId="0" fontId="42" fillId="44" borderId="28" xfId="100" applyFont="1" applyFill="1" applyBorder="1" applyAlignment="1">
      <alignment vertical="center" wrapText="1"/>
      <protection/>
    </xf>
    <xf numFmtId="0" fontId="45" fillId="44" borderId="29" xfId="100" applyFont="1" applyFill="1" applyBorder="1" applyAlignment="1">
      <alignment vertical="center"/>
      <protection/>
    </xf>
    <xf numFmtId="1" fontId="45" fillId="44" borderId="48" xfId="100" applyNumberFormat="1" applyFont="1" applyFill="1" applyBorder="1" applyAlignment="1">
      <alignment vertical="center"/>
      <protection/>
    </xf>
    <xf numFmtId="0" fontId="22" fillId="12" borderId="43" xfId="0" applyFont="1" applyFill="1" applyBorder="1" applyAlignment="1">
      <alignment vertical="center"/>
    </xf>
    <xf numFmtId="0" fontId="20" fillId="44" borderId="34" xfId="100" applyFont="1" applyFill="1" applyBorder="1" applyAlignment="1">
      <alignment horizontal="center" vertical="center" wrapText="1"/>
      <protection/>
    </xf>
    <xf numFmtId="0" fontId="49" fillId="44" borderId="34" xfId="100" applyFont="1" applyFill="1" applyBorder="1" applyAlignment="1">
      <alignment vertical="center" wrapText="1"/>
      <protection/>
    </xf>
    <xf numFmtId="0" fontId="20" fillId="44" borderId="34" xfId="100" applyFont="1" applyFill="1" applyBorder="1" applyAlignment="1">
      <alignment vertical="center" wrapText="1"/>
      <protection/>
    </xf>
    <xf numFmtId="0" fontId="20" fillId="44" borderId="34" xfId="100" applyFont="1" applyFill="1" applyBorder="1" applyAlignment="1">
      <alignment vertical="center"/>
      <protection/>
    </xf>
    <xf numFmtId="0" fontId="50" fillId="44" borderId="34" xfId="100" applyFont="1" applyFill="1" applyBorder="1" applyAlignment="1">
      <alignment vertical="center"/>
      <protection/>
    </xf>
    <xf numFmtId="0" fontId="45" fillId="44" borderId="34" xfId="100" applyFont="1" applyFill="1" applyBorder="1" applyAlignment="1">
      <alignment vertical="center"/>
      <protection/>
    </xf>
    <xf numFmtId="0" fontId="44" fillId="44" borderId="34" xfId="100" applyFont="1" applyFill="1" applyBorder="1" applyAlignment="1">
      <alignment vertical="center"/>
      <protection/>
    </xf>
    <xf numFmtId="1" fontId="44" fillId="44" borderId="34" xfId="100" applyNumberFormat="1" applyFont="1" applyFill="1" applyBorder="1" applyAlignment="1">
      <alignment vertical="center"/>
      <protection/>
    </xf>
    <xf numFmtId="1" fontId="20" fillId="44" borderId="34" xfId="100" applyNumberFormat="1" applyFont="1" applyFill="1" applyBorder="1" applyAlignment="1">
      <alignment vertical="center"/>
      <protection/>
    </xf>
    <xf numFmtId="1" fontId="20" fillId="44" borderId="26" xfId="100" applyNumberFormat="1" applyFont="1" applyFill="1" applyBorder="1" applyAlignment="1">
      <alignment vertical="center"/>
      <protection/>
    </xf>
    <xf numFmtId="0" fontId="29" fillId="0" borderId="33" xfId="100" applyFont="1" applyBorder="1" applyAlignment="1">
      <alignment vertical="center"/>
      <protection/>
    </xf>
    <xf numFmtId="0" fontId="44" fillId="0" borderId="33" xfId="100" applyFont="1" applyFill="1" applyBorder="1" applyAlignment="1">
      <alignment vertical="center"/>
      <protection/>
    </xf>
    <xf numFmtId="0" fontId="29" fillId="0" borderId="20" xfId="100" applyFont="1" applyBorder="1" applyAlignment="1">
      <alignment vertical="center"/>
      <protection/>
    </xf>
    <xf numFmtId="0" fontId="22" fillId="0" borderId="14" xfId="0" applyFont="1" applyBorder="1" applyAlignment="1">
      <alignment horizontal="left" vertical="center" wrapText="1"/>
    </xf>
    <xf numFmtId="1" fontId="44" fillId="0" borderId="49" xfId="100" applyNumberFormat="1" applyFont="1" applyFill="1" applyBorder="1" applyAlignment="1">
      <alignment vertical="center"/>
      <protection/>
    </xf>
    <xf numFmtId="1" fontId="44" fillId="0" borderId="50" xfId="100" applyNumberFormat="1" applyFont="1" applyFill="1" applyBorder="1" applyAlignment="1">
      <alignment vertical="center"/>
      <protection/>
    </xf>
    <xf numFmtId="1" fontId="20" fillId="0" borderId="50" xfId="100" applyNumberFormat="1" applyFont="1" applyFill="1" applyBorder="1" applyAlignment="1">
      <alignment vertical="center"/>
      <protection/>
    </xf>
    <xf numFmtId="1" fontId="20" fillId="0" borderId="51" xfId="100" applyNumberFormat="1" applyFont="1" applyFill="1" applyBorder="1" applyAlignment="1">
      <alignment vertical="center"/>
      <protection/>
    </xf>
    <xf numFmtId="0" fontId="20" fillId="0" borderId="52" xfId="100" applyFont="1" applyFill="1" applyBorder="1" applyAlignment="1">
      <alignment horizontal="center" vertical="center" wrapText="1"/>
      <protection/>
    </xf>
    <xf numFmtId="0" fontId="22" fillId="0" borderId="38" xfId="0" applyFont="1" applyBorder="1" applyAlignment="1">
      <alignment horizontal="left" vertical="center" wrapText="1"/>
    </xf>
    <xf numFmtId="0" fontId="29" fillId="0" borderId="37" xfId="100" applyFont="1" applyBorder="1" applyAlignment="1">
      <alignment vertical="center"/>
      <protection/>
    </xf>
    <xf numFmtId="0" fontId="44" fillId="0" borderId="37" xfId="100" applyFont="1" applyFill="1" applyBorder="1" applyAlignment="1">
      <alignment vertical="center"/>
      <protection/>
    </xf>
    <xf numFmtId="0" fontId="46" fillId="44" borderId="28" xfId="100" applyFont="1" applyFill="1" applyBorder="1" applyAlignment="1">
      <alignment vertical="center" wrapText="1"/>
      <protection/>
    </xf>
    <xf numFmtId="0" fontId="28" fillId="44" borderId="28" xfId="100" applyFont="1" applyFill="1" applyBorder="1" applyAlignment="1">
      <alignment horizontal="right" vertical="center" wrapText="1"/>
      <protection/>
    </xf>
    <xf numFmtId="1" fontId="46" fillId="44" borderId="28" xfId="100" applyNumberFormat="1" applyFont="1" applyFill="1" applyBorder="1" applyAlignment="1">
      <alignment vertical="center"/>
      <protection/>
    </xf>
    <xf numFmtId="1" fontId="46" fillId="44" borderId="30" xfId="100" applyNumberFormat="1" applyFont="1" applyFill="1" applyBorder="1" applyAlignment="1">
      <alignment vertical="center"/>
      <protection/>
    </xf>
    <xf numFmtId="1" fontId="46" fillId="44" borderId="31" xfId="100" applyNumberFormat="1" applyFont="1" applyFill="1" applyBorder="1" applyAlignment="1">
      <alignment vertical="center"/>
      <protection/>
    </xf>
    <xf numFmtId="189" fontId="46" fillId="44" borderId="32" xfId="100" applyNumberFormat="1" applyFont="1" applyFill="1" applyBorder="1" applyAlignment="1">
      <alignment vertical="center"/>
      <protection/>
    </xf>
    <xf numFmtId="0" fontId="46" fillId="44" borderId="29" xfId="100" applyFont="1" applyFill="1" applyBorder="1" applyAlignment="1">
      <alignment vertical="center"/>
      <protection/>
    </xf>
    <xf numFmtId="1" fontId="46" fillId="44" borderId="48" xfId="100" applyNumberFormat="1" applyFont="1" applyFill="1" applyBorder="1" applyAlignment="1">
      <alignment vertical="center"/>
      <protection/>
    </xf>
    <xf numFmtId="0" fontId="20" fillId="44" borderId="45" xfId="100" applyFont="1" applyFill="1" applyBorder="1" applyAlignment="1">
      <alignment horizontal="center" vertical="center" wrapText="1"/>
      <protection/>
    </xf>
    <xf numFmtId="0" fontId="22" fillId="44" borderId="44" xfId="0" applyFont="1" applyFill="1" applyBorder="1" applyAlignment="1">
      <alignment horizontal="left" vertical="center" wrapText="1"/>
    </xf>
    <xf numFmtId="0" fontId="29" fillId="44" borderId="42" xfId="100" applyFont="1" applyFill="1" applyBorder="1" applyAlignment="1">
      <alignment vertical="center"/>
      <protection/>
    </xf>
    <xf numFmtId="0" fontId="44" fillId="44" borderId="44" xfId="100" applyFont="1" applyFill="1" applyBorder="1" applyAlignment="1">
      <alignment vertical="center"/>
      <protection/>
    </xf>
    <xf numFmtId="0" fontId="44" fillId="44" borderId="45" xfId="100" applyFont="1" applyFill="1" applyBorder="1" applyAlignment="1">
      <alignment vertical="center"/>
      <protection/>
    </xf>
    <xf numFmtId="1" fontId="44" fillId="44" borderId="42" xfId="100" applyNumberFormat="1" applyFont="1" applyFill="1" applyBorder="1" applyAlignment="1">
      <alignment vertical="center"/>
      <protection/>
    </xf>
    <xf numFmtId="1" fontId="44" fillId="44" borderId="46" xfId="100" applyNumberFormat="1" applyFont="1" applyFill="1" applyBorder="1" applyAlignment="1">
      <alignment vertical="center"/>
      <protection/>
    </xf>
    <xf numFmtId="1" fontId="20" fillId="44" borderId="42" xfId="100" applyNumberFormat="1" applyFont="1" applyFill="1" applyBorder="1" applyAlignment="1">
      <alignment vertical="center"/>
      <protection/>
    </xf>
    <xf numFmtId="1" fontId="20" fillId="44" borderId="47" xfId="100" applyNumberFormat="1" applyFont="1" applyFill="1" applyBorder="1" applyAlignment="1">
      <alignment vertical="center"/>
      <protection/>
    </xf>
    <xf numFmtId="0" fontId="45" fillId="44" borderId="45" xfId="100" applyFont="1" applyFill="1" applyBorder="1" applyAlignment="1">
      <alignment vertical="center"/>
      <protection/>
    </xf>
    <xf numFmtId="0" fontId="29" fillId="0" borderId="15" xfId="100" applyFont="1" applyBorder="1" applyAlignment="1">
      <alignment vertical="center"/>
      <protection/>
    </xf>
    <xf numFmtId="0" fontId="44" fillId="45" borderId="20" xfId="0" applyFont="1" applyFill="1" applyBorder="1" applyAlignment="1">
      <alignment horizontal="justify" vertical="center"/>
    </xf>
    <xf numFmtId="0" fontId="45" fillId="45" borderId="20" xfId="0" applyFont="1" applyFill="1" applyBorder="1" applyAlignment="1">
      <alignment horizontal="left" vertical="center" wrapText="1"/>
    </xf>
    <xf numFmtId="0" fontId="45" fillId="45" borderId="21" xfId="0" applyFont="1" applyFill="1" applyBorder="1" applyAlignment="1">
      <alignment horizontal="center" vertical="center"/>
    </xf>
    <xf numFmtId="0" fontId="45" fillId="45" borderId="22" xfId="0" applyFont="1" applyFill="1" applyBorder="1" applyAlignment="1">
      <alignment horizontal="center" vertical="center"/>
    </xf>
    <xf numFmtId="0" fontId="45" fillId="45" borderId="15" xfId="0" applyFont="1" applyFill="1" applyBorder="1" applyAlignment="1">
      <alignment horizontal="center" vertical="center"/>
    </xf>
    <xf numFmtId="0" fontId="45" fillId="45" borderId="14" xfId="0" applyFont="1" applyFill="1" applyBorder="1" applyAlignment="1">
      <alignment horizontal="center" vertical="center"/>
    </xf>
    <xf numFmtId="1" fontId="28" fillId="2" borderId="19" xfId="0" applyNumberFormat="1" applyFont="1" applyFill="1" applyBorder="1" applyAlignment="1">
      <alignment horizontal="center" vertical="center"/>
    </xf>
    <xf numFmtId="49" fontId="44" fillId="0" borderId="24" xfId="92" applyNumberFormat="1" applyFont="1" applyBorder="1" applyAlignment="1">
      <alignment vertical="center" wrapText="1"/>
      <protection/>
    </xf>
    <xf numFmtId="0" fontId="20" fillId="0" borderId="20" xfId="100" applyFont="1" applyBorder="1" applyAlignment="1">
      <alignment vertical="center"/>
      <protection/>
    </xf>
    <xf numFmtId="0" fontId="20" fillId="0" borderId="24" xfId="100" applyFont="1" applyBorder="1" applyAlignment="1">
      <alignment vertical="center"/>
      <protection/>
    </xf>
    <xf numFmtId="0" fontId="22" fillId="45" borderId="20" xfId="0" applyFont="1" applyFill="1" applyBorder="1" applyAlignment="1">
      <alignment horizontal="left" vertical="center" wrapText="1"/>
    </xf>
    <xf numFmtId="0" fontId="22" fillId="45" borderId="53" xfId="0" applyFont="1" applyFill="1" applyBorder="1" applyAlignment="1">
      <alignment horizontal="left" vertical="center" wrapText="1"/>
    </xf>
    <xf numFmtId="0" fontId="22" fillId="45" borderId="54" xfId="0" applyFont="1" applyFill="1" applyBorder="1" applyAlignment="1">
      <alignment horizontal="left" vertical="center" wrapText="1"/>
    </xf>
    <xf numFmtId="0" fontId="22" fillId="45" borderId="55" xfId="0" applyFont="1" applyFill="1" applyBorder="1" applyAlignment="1">
      <alignment horizontal="left" vertical="center" wrapText="1"/>
    </xf>
    <xf numFmtId="0" fontId="22" fillId="10" borderId="41" xfId="0" applyFont="1" applyFill="1" applyBorder="1" applyAlignment="1">
      <alignment horizontal="left" vertical="center" wrapText="1"/>
    </xf>
    <xf numFmtId="0" fontId="44" fillId="0" borderId="15" xfId="100" applyFont="1" applyFill="1" applyBorder="1" applyAlignment="1">
      <alignment horizontal="left" vertical="center"/>
      <protection/>
    </xf>
    <xf numFmtId="0" fontId="50" fillId="0" borderId="15" xfId="100" applyFont="1" applyFill="1" applyBorder="1" applyAlignment="1">
      <alignment horizontal="left" vertical="center"/>
      <protection/>
    </xf>
    <xf numFmtId="0" fontId="50" fillId="0" borderId="36" xfId="100" applyFont="1" applyFill="1" applyBorder="1" applyAlignment="1">
      <alignment horizontal="left" vertical="center"/>
      <protection/>
    </xf>
    <xf numFmtId="0" fontId="44" fillId="0" borderId="39" xfId="100" applyFont="1" applyFill="1" applyBorder="1" applyAlignment="1">
      <alignment horizontal="left" vertical="center"/>
      <protection/>
    </xf>
    <xf numFmtId="0" fontId="20" fillId="0" borderId="23" xfId="100" applyFont="1" applyFill="1" applyBorder="1" applyAlignment="1">
      <alignment vertical="center" wrapText="1"/>
      <protection/>
    </xf>
    <xf numFmtId="0" fontId="22" fillId="0" borderId="54" xfId="0" applyFont="1" applyBorder="1" applyAlignment="1">
      <alignment horizontal="left" vertical="center" wrapText="1"/>
    </xf>
    <xf numFmtId="0" fontId="20" fillId="0" borderId="24" xfId="100" applyFont="1" applyFill="1" applyBorder="1" applyAlignment="1">
      <alignment vertical="center"/>
      <protection/>
    </xf>
    <xf numFmtId="0" fontId="20" fillId="0" borderId="14" xfId="100" applyFont="1" applyBorder="1" applyAlignment="1">
      <alignment vertical="center"/>
      <protection/>
    </xf>
    <xf numFmtId="0" fontId="20" fillId="0" borderId="15" xfId="100" applyFont="1" applyBorder="1" applyAlignment="1">
      <alignment vertical="center"/>
      <protection/>
    </xf>
    <xf numFmtId="0" fontId="30" fillId="46" borderId="0" xfId="100" applyFont="1" applyFill="1" applyBorder="1" applyAlignment="1">
      <alignment vertical="center"/>
      <protection/>
    </xf>
    <xf numFmtId="0" fontId="20" fillId="46" borderId="20" xfId="100" applyFont="1" applyFill="1" applyBorder="1" applyAlignment="1">
      <alignment horizontal="center" vertical="center" wrapText="1"/>
      <protection/>
    </xf>
    <xf numFmtId="1" fontId="44" fillId="46" borderId="33" xfId="100" applyNumberFormat="1" applyFont="1" applyFill="1" applyBorder="1" applyAlignment="1">
      <alignment vertical="center"/>
      <protection/>
    </xf>
    <xf numFmtId="1" fontId="20" fillId="46" borderId="33" xfId="100" applyNumberFormat="1" applyFont="1" applyFill="1" applyBorder="1" applyAlignment="1">
      <alignment vertical="center"/>
      <protection/>
    </xf>
    <xf numFmtId="1" fontId="20" fillId="46" borderId="22" xfId="100" applyNumberFormat="1" applyFont="1" applyFill="1" applyBorder="1" applyAlignment="1">
      <alignment vertical="center"/>
      <protection/>
    </xf>
    <xf numFmtId="0" fontId="44" fillId="46" borderId="14" xfId="100" applyFont="1" applyFill="1" applyBorder="1" applyAlignment="1">
      <alignment vertical="center"/>
      <protection/>
    </xf>
    <xf numFmtId="1" fontId="44" fillId="46" borderId="20" xfId="100" applyNumberFormat="1" applyFont="1" applyFill="1" applyBorder="1" applyAlignment="1">
      <alignment vertical="center"/>
      <protection/>
    </xf>
    <xf numFmtId="0" fontId="44" fillId="46" borderId="20" xfId="100" applyFont="1" applyFill="1" applyBorder="1" applyAlignment="1">
      <alignment vertical="center"/>
      <protection/>
    </xf>
    <xf numFmtId="1" fontId="20" fillId="46" borderId="20" xfId="100" applyNumberFormat="1" applyFont="1" applyFill="1" applyBorder="1" applyAlignment="1">
      <alignment vertical="center"/>
      <protection/>
    </xf>
    <xf numFmtId="1" fontId="20" fillId="46" borderId="15" xfId="100" applyNumberFormat="1" applyFont="1" applyFill="1" applyBorder="1" applyAlignment="1">
      <alignment vertical="center"/>
      <protection/>
    </xf>
    <xf numFmtId="0" fontId="44" fillId="0" borderId="56" xfId="100" applyFont="1" applyFill="1" applyBorder="1" applyAlignment="1">
      <alignment vertical="center"/>
      <protection/>
    </xf>
    <xf numFmtId="189" fontId="45" fillId="44" borderId="31" xfId="100" applyNumberFormat="1" applyFont="1" applyFill="1" applyBorder="1" applyAlignment="1">
      <alignment vertical="center"/>
      <protection/>
    </xf>
    <xf numFmtId="0" fontId="28" fillId="2" borderId="57" xfId="0" applyFont="1" applyFill="1" applyBorder="1" applyAlignment="1">
      <alignment horizontal="center" vertical="center"/>
    </xf>
    <xf numFmtId="0" fontId="23" fillId="45" borderId="54" xfId="0" applyFont="1" applyFill="1" applyBorder="1" applyAlignment="1">
      <alignment horizontal="left" vertical="center" wrapText="1"/>
    </xf>
    <xf numFmtId="0" fontId="45" fillId="44" borderId="24" xfId="100" applyFont="1" applyFill="1" applyBorder="1" applyAlignment="1">
      <alignment vertical="center" wrapText="1"/>
      <protection/>
    </xf>
    <xf numFmtId="0" fontId="20" fillId="0" borderId="23" xfId="100" applyFont="1" applyBorder="1" applyAlignment="1">
      <alignment vertical="center"/>
      <protection/>
    </xf>
    <xf numFmtId="0" fontId="44" fillId="0" borderId="23" xfId="0" applyFont="1" applyFill="1" applyBorder="1" applyAlignment="1">
      <alignment horizontal="center" vertical="center"/>
    </xf>
    <xf numFmtId="0" fontId="20" fillId="0" borderId="40" xfId="100" applyFont="1" applyFill="1" applyBorder="1" applyAlignment="1">
      <alignment vertical="center" wrapText="1"/>
      <protection/>
    </xf>
    <xf numFmtId="1" fontId="45" fillId="44" borderId="23" xfId="100" applyNumberFormat="1" applyFont="1" applyFill="1" applyBorder="1" applyAlignment="1">
      <alignment vertical="center"/>
      <protection/>
    </xf>
    <xf numFmtId="0" fontId="50" fillId="45" borderId="58" xfId="100" applyFont="1" applyFill="1" applyBorder="1" applyAlignment="1">
      <alignment vertical="center"/>
      <protection/>
    </xf>
    <xf numFmtId="0" fontId="44" fillId="45" borderId="54" xfId="0" applyFont="1" applyFill="1" applyBorder="1" applyAlignment="1">
      <alignment horizontal="justify" vertical="center"/>
    </xf>
    <xf numFmtId="0" fontId="21" fillId="0" borderId="59" xfId="0" applyFont="1" applyFill="1" applyBorder="1" applyAlignment="1">
      <alignment horizontal="left" vertical="center"/>
    </xf>
    <xf numFmtId="0" fontId="28" fillId="44" borderId="60" xfId="100" applyFont="1" applyFill="1" applyBorder="1" applyAlignment="1">
      <alignment horizontal="right" vertical="center" wrapText="1"/>
      <protection/>
    </xf>
    <xf numFmtId="0" fontId="49" fillId="0" borderId="15" xfId="100" applyFont="1" applyBorder="1" applyAlignment="1">
      <alignment horizontal="left" vertical="center"/>
      <protection/>
    </xf>
    <xf numFmtId="0" fontId="44" fillId="45" borderId="58" xfId="100" applyFont="1" applyFill="1" applyBorder="1" applyAlignment="1">
      <alignment vertical="center"/>
      <protection/>
    </xf>
    <xf numFmtId="0" fontId="44" fillId="0" borderId="15" xfId="100" applyFont="1" applyFill="1" applyBorder="1" applyAlignment="1">
      <alignment horizontal="right" vertical="center"/>
      <protection/>
    </xf>
    <xf numFmtId="189" fontId="45" fillId="44" borderId="26" xfId="100" applyNumberFormat="1" applyFont="1" applyFill="1" applyBorder="1" applyAlignment="1">
      <alignment vertical="center"/>
      <protection/>
    </xf>
    <xf numFmtId="0" fontId="20" fillId="46" borderId="28" xfId="100" applyFont="1" applyFill="1" applyBorder="1" applyAlignment="1">
      <alignment horizontal="center" vertical="center" wrapText="1"/>
      <protection/>
    </xf>
    <xf numFmtId="0" fontId="44" fillId="46" borderId="35" xfId="100" applyFont="1" applyFill="1" applyBorder="1" applyAlignment="1">
      <alignment vertical="center"/>
      <protection/>
    </xf>
    <xf numFmtId="1" fontId="44" fillId="46" borderId="28" xfId="100" applyNumberFormat="1" applyFont="1" applyFill="1" applyBorder="1" applyAlignment="1">
      <alignment vertical="center"/>
      <protection/>
    </xf>
    <xf numFmtId="0" fontId="44" fillId="46" borderId="28" xfId="100" applyFont="1" applyFill="1" applyBorder="1" applyAlignment="1">
      <alignment vertical="center"/>
      <protection/>
    </xf>
    <xf numFmtId="1" fontId="20" fillId="46" borderId="28" xfId="100" applyNumberFormat="1" applyFont="1" applyFill="1" applyBorder="1" applyAlignment="1">
      <alignment vertical="center"/>
      <protection/>
    </xf>
    <xf numFmtId="1" fontId="20" fillId="46" borderId="36" xfId="100" applyNumberFormat="1" applyFont="1" applyFill="1" applyBorder="1" applyAlignment="1">
      <alignment vertical="center"/>
      <protection/>
    </xf>
    <xf numFmtId="0" fontId="45" fillId="46" borderId="33" xfId="100" applyFont="1" applyFill="1" applyBorder="1" applyAlignment="1">
      <alignment vertical="center"/>
      <protection/>
    </xf>
    <xf numFmtId="0" fontId="50" fillId="0" borderId="14" xfId="100" applyFont="1" applyFill="1" applyBorder="1" applyAlignment="1">
      <alignment horizontal="left" vertical="center"/>
      <protection/>
    </xf>
    <xf numFmtId="0" fontId="31" fillId="0" borderId="50" xfId="100" applyFont="1" applyBorder="1" applyAlignment="1">
      <alignment horizontal="left" vertical="center"/>
      <protection/>
    </xf>
    <xf numFmtId="0" fontId="31" fillId="0" borderId="61" xfId="100" applyFont="1" applyBorder="1" applyAlignment="1">
      <alignment horizontal="left" vertical="center"/>
      <protection/>
    </xf>
    <xf numFmtId="0" fontId="44" fillId="0" borderId="36" xfId="100" applyFont="1" applyFill="1" applyBorder="1" applyAlignment="1">
      <alignment horizontal="left" vertical="center"/>
      <protection/>
    </xf>
    <xf numFmtId="0" fontId="44" fillId="0" borderId="35" xfId="100" applyFont="1" applyFill="1" applyBorder="1" applyAlignment="1">
      <alignment horizontal="left" vertical="center"/>
      <protection/>
    </xf>
    <xf numFmtId="1" fontId="44" fillId="0" borderId="40" xfId="100" applyNumberFormat="1" applyFont="1" applyFill="1" applyBorder="1" applyAlignment="1">
      <alignment vertical="center"/>
      <protection/>
    </xf>
    <xf numFmtId="0" fontId="44" fillId="0" borderId="14" xfId="100" applyFont="1" applyFill="1" applyBorder="1" applyAlignment="1">
      <alignment horizontal="left" vertical="center"/>
      <protection/>
    </xf>
    <xf numFmtId="0" fontId="44" fillId="0" borderId="38" xfId="100" applyFont="1" applyFill="1" applyBorder="1" applyAlignment="1">
      <alignment horizontal="left" vertical="center"/>
      <protection/>
    </xf>
    <xf numFmtId="0" fontId="44" fillId="0" borderId="33" xfId="100" applyFont="1" applyFill="1" applyBorder="1" applyAlignment="1">
      <alignment horizontal="left" vertical="center"/>
      <protection/>
    </xf>
    <xf numFmtId="0" fontId="44" fillId="0" borderId="34" xfId="100" applyFont="1" applyFill="1" applyBorder="1" applyAlignment="1">
      <alignment horizontal="left" vertical="center"/>
      <protection/>
    </xf>
    <xf numFmtId="0" fontId="44" fillId="0" borderId="33" xfId="100" applyFont="1" applyFill="1" applyBorder="1" applyAlignment="1">
      <alignment horizontal="right" vertical="center"/>
      <protection/>
    </xf>
    <xf numFmtId="0" fontId="21" fillId="46" borderId="21" xfId="0" applyFont="1" applyFill="1" applyBorder="1" applyAlignment="1">
      <alignment horizontal="left" vertical="center" wrapText="1"/>
    </xf>
    <xf numFmtId="0" fontId="21" fillId="46" borderId="14" xfId="0" applyFont="1" applyFill="1" applyBorder="1" applyAlignment="1">
      <alignment horizontal="left" vertical="center"/>
    </xf>
    <xf numFmtId="0" fontId="45" fillId="44" borderId="0" xfId="100" applyFont="1" applyFill="1" applyBorder="1" applyAlignment="1">
      <alignment vertical="center" wrapText="1"/>
      <protection/>
    </xf>
    <xf numFmtId="0" fontId="28" fillId="44" borderId="0" xfId="100" applyFont="1" applyFill="1" applyBorder="1" applyAlignment="1">
      <alignment horizontal="right" vertical="center" wrapText="1"/>
      <protection/>
    </xf>
    <xf numFmtId="1" fontId="45" fillId="44" borderId="0" xfId="100" applyNumberFormat="1" applyFont="1" applyFill="1" applyBorder="1" applyAlignment="1">
      <alignment vertical="center"/>
      <protection/>
    </xf>
    <xf numFmtId="189" fontId="45" fillId="44" borderId="0" xfId="100" applyNumberFormat="1" applyFont="1" applyFill="1" applyBorder="1" applyAlignment="1">
      <alignment vertical="center"/>
      <protection/>
    </xf>
    <xf numFmtId="1" fontId="45" fillId="44" borderId="27" xfId="100" applyNumberFormat="1" applyFont="1" applyFill="1" applyBorder="1" applyAlignment="1">
      <alignment vertical="center"/>
      <protection/>
    </xf>
    <xf numFmtId="0" fontId="42" fillId="0" borderId="20" xfId="100" applyFont="1" applyFill="1" applyBorder="1" applyAlignment="1">
      <alignment horizontal="center" vertical="center" wrapText="1"/>
      <protection/>
    </xf>
    <xf numFmtId="0" fontId="42" fillId="0" borderId="20" xfId="100" applyFont="1" applyFill="1" applyBorder="1" applyAlignment="1">
      <alignment vertical="center"/>
      <protection/>
    </xf>
    <xf numFmtId="0" fontId="42" fillId="0" borderId="37" xfId="100" applyFont="1" applyFill="1" applyBorder="1" applyAlignment="1">
      <alignment vertical="center"/>
      <protection/>
    </xf>
    <xf numFmtId="0" fontId="45" fillId="0" borderId="33" xfId="100" applyFont="1" applyFill="1" applyBorder="1" applyAlignment="1">
      <alignment horizontal="right" vertical="center"/>
      <protection/>
    </xf>
    <xf numFmtId="0" fontId="45" fillId="0" borderId="40" xfId="100" applyFont="1" applyFill="1" applyBorder="1" applyAlignment="1">
      <alignment vertical="center"/>
      <protection/>
    </xf>
    <xf numFmtId="1" fontId="45" fillId="0" borderId="37" xfId="100" applyNumberFormat="1" applyFont="1" applyFill="1" applyBorder="1" applyAlignment="1">
      <alignment vertical="center"/>
      <protection/>
    </xf>
    <xf numFmtId="0" fontId="45" fillId="0" borderId="24" xfId="100" applyFont="1" applyFill="1" applyBorder="1" applyAlignment="1">
      <alignment vertical="center"/>
      <protection/>
    </xf>
    <xf numFmtId="1" fontId="42" fillId="0" borderId="20" xfId="100" applyNumberFormat="1" applyFont="1" applyFill="1" applyBorder="1" applyAlignment="1">
      <alignment vertical="center"/>
      <protection/>
    </xf>
    <xf numFmtId="1" fontId="42" fillId="0" borderId="15" xfId="100" applyNumberFormat="1" applyFont="1" applyFill="1" applyBorder="1" applyAlignment="1">
      <alignment vertical="center"/>
      <protection/>
    </xf>
    <xf numFmtId="0" fontId="42" fillId="0" borderId="28" xfId="100" applyFont="1" applyFill="1" applyBorder="1" applyAlignment="1">
      <alignment horizontal="center" vertical="center" wrapText="1"/>
      <protection/>
    </xf>
    <xf numFmtId="0" fontId="45" fillId="0" borderId="38" xfId="100" applyFont="1" applyFill="1" applyBorder="1" applyAlignment="1">
      <alignment vertical="center"/>
      <protection/>
    </xf>
    <xf numFmtId="0" fontId="45" fillId="0" borderId="39" xfId="100" applyFont="1" applyFill="1" applyBorder="1" applyAlignment="1">
      <alignment vertical="center"/>
      <protection/>
    </xf>
    <xf numFmtId="0" fontId="45" fillId="0" borderId="32" xfId="100" applyFont="1" applyFill="1" applyBorder="1" applyAlignment="1">
      <alignment vertical="center"/>
      <protection/>
    </xf>
    <xf numFmtId="1" fontId="45" fillId="0" borderId="28" xfId="100" applyNumberFormat="1" applyFont="1" applyFill="1" applyBorder="1" applyAlignment="1">
      <alignment vertical="center"/>
      <protection/>
    </xf>
    <xf numFmtId="0" fontId="45" fillId="0" borderId="29" xfId="100" applyFont="1" applyFill="1" applyBorder="1" applyAlignment="1">
      <alignment vertical="center"/>
      <protection/>
    </xf>
    <xf numFmtId="1" fontId="45" fillId="0" borderId="35" xfId="100" applyNumberFormat="1" applyFont="1" applyFill="1" applyBorder="1" applyAlignment="1">
      <alignment vertical="center"/>
      <protection/>
    </xf>
    <xf numFmtId="1" fontId="42" fillId="0" borderId="28" xfId="100" applyNumberFormat="1" applyFont="1" applyFill="1" applyBorder="1" applyAlignment="1">
      <alignment vertical="center"/>
      <protection/>
    </xf>
    <xf numFmtId="1" fontId="42" fillId="0" borderId="36" xfId="100" applyNumberFormat="1" applyFont="1" applyFill="1" applyBorder="1" applyAlignment="1">
      <alignment vertical="center"/>
      <protection/>
    </xf>
    <xf numFmtId="0" fontId="42" fillId="0" borderId="37" xfId="100" applyFont="1" applyFill="1" applyBorder="1" applyAlignment="1">
      <alignment vertical="center" wrapText="1"/>
      <protection/>
    </xf>
    <xf numFmtId="0" fontId="42" fillId="46" borderId="33" xfId="100" applyFont="1" applyFill="1" applyBorder="1" applyAlignment="1">
      <alignment horizontal="center" vertical="center" wrapText="1"/>
      <protection/>
    </xf>
    <xf numFmtId="0" fontId="42" fillId="46" borderId="33" xfId="100" applyFont="1" applyFill="1" applyBorder="1" applyAlignment="1">
      <alignment vertical="center" wrapText="1"/>
      <protection/>
    </xf>
    <xf numFmtId="0" fontId="42" fillId="46" borderId="33" xfId="100" applyFont="1" applyFill="1" applyBorder="1" applyAlignment="1">
      <alignment vertical="center"/>
      <protection/>
    </xf>
    <xf numFmtId="0" fontId="51" fillId="46" borderId="33" xfId="100" applyFont="1" applyFill="1" applyBorder="1" applyAlignment="1">
      <alignment vertical="center"/>
      <protection/>
    </xf>
    <xf numFmtId="1" fontId="45" fillId="46" borderId="33" xfId="100" applyNumberFormat="1" applyFont="1" applyFill="1" applyBorder="1" applyAlignment="1">
      <alignment vertical="center"/>
      <protection/>
    </xf>
    <xf numFmtId="1" fontId="42" fillId="46" borderId="33" xfId="100" applyNumberFormat="1" applyFont="1" applyFill="1" applyBorder="1" applyAlignment="1">
      <alignment vertical="center"/>
      <protection/>
    </xf>
    <xf numFmtId="1" fontId="42" fillId="46" borderId="22" xfId="100" applyNumberFormat="1" applyFont="1" applyFill="1" applyBorder="1" applyAlignment="1">
      <alignment vertical="center"/>
      <protection/>
    </xf>
    <xf numFmtId="0" fontId="45" fillId="0" borderId="23" xfId="100" applyFont="1" applyFill="1" applyBorder="1" applyAlignment="1">
      <alignment vertical="center"/>
      <protection/>
    </xf>
    <xf numFmtId="0" fontId="45" fillId="0" borderId="35" xfId="100" applyFont="1" applyFill="1" applyBorder="1" applyAlignment="1">
      <alignment vertical="center"/>
      <protection/>
    </xf>
    <xf numFmtId="9" fontId="42" fillId="0" borderId="50" xfId="100" applyNumberFormat="1" applyFont="1" applyBorder="1" applyAlignment="1">
      <alignment vertical="center"/>
      <protection/>
    </xf>
    <xf numFmtId="0" fontId="42" fillId="0" borderId="52" xfId="100" applyFont="1" applyBorder="1" applyAlignment="1">
      <alignment vertical="center"/>
      <protection/>
    </xf>
    <xf numFmtId="0" fontId="42" fillId="0" borderId="61" xfId="100" applyFont="1" applyBorder="1" applyAlignment="1">
      <alignment vertical="center"/>
      <protection/>
    </xf>
    <xf numFmtId="0" fontId="42" fillId="0" borderId="50" xfId="100" applyFont="1" applyBorder="1" applyAlignment="1">
      <alignment vertical="center"/>
      <protection/>
    </xf>
    <xf numFmtId="0" fontId="42" fillId="0" borderId="36" xfId="100" applyFont="1" applyBorder="1" applyAlignment="1">
      <alignment vertical="center"/>
      <protection/>
    </xf>
    <xf numFmtId="0" fontId="22" fillId="0" borderId="55" xfId="0" applyFont="1" applyFill="1" applyBorder="1" applyAlignment="1">
      <alignment vertical="center"/>
    </xf>
    <xf numFmtId="0" fontId="22" fillId="0" borderId="59" xfId="0" applyFont="1" applyFill="1" applyBorder="1" applyAlignment="1">
      <alignment vertical="center" wrapText="1"/>
    </xf>
    <xf numFmtId="0" fontId="22" fillId="0" borderId="54" xfId="0" applyFont="1" applyFill="1" applyBorder="1" applyAlignment="1">
      <alignment vertical="center" wrapText="1"/>
    </xf>
    <xf numFmtId="0" fontId="22" fillId="0" borderId="60" xfId="0" applyFont="1" applyFill="1" applyBorder="1" applyAlignment="1">
      <alignment vertical="center" wrapText="1"/>
    </xf>
    <xf numFmtId="0" fontId="30" fillId="46" borderId="0" xfId="100" applyFont="1" applyFill="1" applyAlignment="1">
      <alignment vertical="center"/>
      <protection/>
    </xf>
    <xf numFmtId="49" fontId="44" fillId="46" borderId="20" xfId="92" applyNumberFormat="1" applyFont="1" applyFill="1" applyBorder="1" applyAlignment="1">
      <alignment vertical="center" wrapText="1"/>
      <protection/>
    </xf>
    <xf numFmtId="0" fontId="44" fillId="46" borderId="23" xfId="100" applyFont="1" applyFill="1" applyBorder="1" applyAlignment="1">
      <alignment vertical="center"/>
      <protection/>
    </xf>
    <xf numFmtId="0" fontId="44" fillId="46" borderId="24" xfId="100" applyFont="1" applyFill="1" applyBorder="1" applyAlignment="1">
      <alignment vertical="center"/>
      <protection/>
    </xf>
    <xf numFmtId="1" fontId="44" fillId="46" borderId="21" xfId="100" applyNumberFormat="1" applyFont="1" applyFill="1" applyBorder="1" applyAlignment="1">
      <alignment vertical="center"/>
      <protection/>
    </xf>
    <xf numFmtId="0" fontId="20" fillId="46" borderId="0" xfId="100" applyFont="1" applyFill="1" applyAlignment="1">
      <alignment vertical="center"/>
      <protection/>
    </xf>
    <xf numFmtId="1" fontId="44" fillId="46" borderId="14" xfId="100" applyNumberFormat="1" applyFont="1" applyFill="1" applyBorder="1" applyAlignment="1">
      <alignment vertical="center"/>
      <protection/>
    </xf>
    <xf numFmtId="0" fontId="22" fillId="27" borderId="55" xfId="0" applyFont="1" applyFill="1" applyBorder="1" applyAlignment="1">
      <alignment vertical="center"/>
    </xf>
    <xf numFmtId="0" fontId="20" fillId="27" borderId="20" xfId="100" applyFont="1" applyFill="1" applyBorder="1" applyAlignment="1">
      <alignment vertical="center" wrapText="1"/>
      <protection/>
    </xf>
    <xf numFmtId="0" fontId="20" fillId="27" borderId="20" xfId="100" applyFont="1" applyFill="1" applyBorder="1" applyAlignment="1">
      <alignment vertical="center"/>
      <protection/>
    </xf>
    <xf numFmtId="0" fontId="44" fillId="27" borderId="21" xfId="100" applyFont="1" applyFill="1" applyBorder="1" applyAlignment="1">
      <alignment vertical="center"/>
      <protection/>
    </xf>
    <xf numFmtId="0" fontId="44" fillId="27" borderId="22" xfId="100" applyFont="1" applyFill="1" applyBorder="1" applyAlignment="1">
      <alignment vertical="center"/>
      <protection/>
    </xf>
    <xf numFmtId="0" fontId="22" fillId="27" borderId="62" xfId="0" applyFont="1" applyFill="1" applyBorder="1" applyAlignment="1">
      <alignment vertical="center"/>
    </xf>
    <xf numFmtId="0" fontId="44" fillId="27" borderId="14" xfId="100" applyFont="1" applyFill="1" applyBorder="1" applyAlignment="1">
      <alignment vertical="center"/>
      <protection/>
    </xf>
    <xf numFmtId="0" fontId="44" fillId="27" borderId="15" xfId="100" applyFont="1" applyFill="1" applyBorder="1" applyAlignment="1">
      <alignment vertical="center"/>
      <protection/>
    </xf>
    <xf numFmtId="0" fontId="22" fillId="27" borderId="54" xfId="0" applyFont="1" applyFill="1" applyBorder="1" applyAlignment="1">
      <alignment vertical="center" wrapText="1"/>
    </xf>
    <xf numFmtId="0" fontId="22" fillId="27" borderId="60" xfId="0" applyFont="1" applyFill="1" applyBorder="1" applyAlignment="1">
      <alignment vertical="center" wrapText="1"/>
    </xf>
    <xf numFmtId="0" fontId="44" fillId="27" borderId="20" xfId="0" applyFont="1" applyFill="1" applyBorder="1" applyAlignment="1">
      <alignment horizontal="center" vertical="center"/>
    </xf>
    <xf numFmtId="0" fontId="45" fillId="27" borderId="14" xfId="0" applyFont="1" applyFill="1" applyBorder="1" applyAlignment="1">
      <alignment horizontal="center" vertical="center"/>
    </xf>
    <xf numFmtId="0" fontId="45" fillId="27" borderId="15" xfId="0" applyFont="1" applyFill="1" applyBorder="1" applyAlignment="1">
      <alignment horizontal="center" vertical="center"/>
    </xf>
    <xf numFmtId="0" fontId="28" fillId="44" borderId="59" xfId="100" applyFont="1" applyFill="1" applyBorder="1" applyAlignment="1">
      <alignment horizontal="right" vertical="center" wrapText="1"/>
      <protection/>
    </xf>
    <xf numFmtId="1" fontId="45" fillId="44" borderId="38" xfId="100" applyNumberFormat="1" applyFont="1" applyFill="1" applyBorder="1" applyAlignment="1">
      <alignment vertical="center"/>
      <protection/>
    </xf>
    <xf numFmtId="1" fontId="45" fillId="44" borderId="39" xfId="100" applyNumberFormat="1" applyFont="1" applyFill="1" applyBorder="1" applyAlignment="1">
      <alignment vertical="center"/>
      <protection/>
    </xf>
    <xf numFmtId="1" fontId="45" fillId="44" borderId="37" xfId="100" applyNumberFormat="1" applyFont="1" applyFill="1" applyBorder="1" applyAlignment="1">
      <alignment vertical="center"/>
      <protection/>
    </xf>
    <xf numFmtId="0" fontId="45" fillId="44" borderId="63" xfId="100" applyFont="1" applyFill="1" applyBorder="1" applyAlignment="1">
      <alignment vertical="center" wrapText="1"/>
      <protection/>
    </xf>
    <xf numFmtId="1" fontId="45" fillId="44" borderId="63" xfId="100" applyNumberFormat="1" applyFont="1" applyFill="1" applyBorder="1" applyAlignment="1">
      <alignment vertical="center"/>
      <protection/>
    </xf>
    <xf numFmtId="0" fontId="22" fillId="27" borderId="55" xfId="0" applyFont="1" applyFill="1" applyBorder="1" applyAlignment="1">
      <alignment horizontal="left" vertical="center" wrapText="1"/>
    </xf>
    <xf numFmtId="0" fontId="22" fillId="27" borderId="54" xfId="0" applyFont="1" applyFill="1" applyBorder="1" applyAlignment="1">
      <alignment horizontal="left" vertical="center" wrapText="1"/>
    </xf>
    <xf numFmtId="0" fontId="22" fillId="27" borderId="60" xfId="0" applyFont="1" applyFill="1" applyBorder="1" applyAlignment="1">
      <alignment horizontal="left" vertical="center" wrapText="1"/>
    </xf>
    <xf numFmtId="0" fontId="23" fillId="0" borderId="54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100" applyFont="1" applyAlignment="1">
      <alignment horizontal="center" vertical="center"/>
      <protection/>
    </xf>
    <xf numFmtId="0" fontId="44" fillId="0" borderId="0" xfId="100" applyFont="1" applyAlignment="1">
      <alignment vertical="center"/>
      <protection/>
    </xf>
    <xf numFmtId="0" fontId="20" fillId="0" borderId="0" xfId="99" applyFont="1">
      <alignment/>
      <protection/>
    </xf>
    <xf numFmtId="0" fontId="44" fillId="0" borderId="0" xfId="99" applyFont="1">
      <alignment/>
      <protection/>
    </xf>
    <xf numFmtId="0" fontId="30" fillId="0" borderId="0" xfId="99" applyFont="1" applyAlignment="1">
      <alignment horizontal="center" vertical="center"/>
      <protection/>
    </xf>
    <xf numFmtId="0" fontId="20" fillId="0" borderId="0" xfId="99" applyFont="1" applyAlignment="1">
      <alignment horizontal="center" vertical="center"/>
      <protection/>
    </xf>
    <xf numFmtId="0" fontId="45" fillId="0" borderId="0" xfId="100" applyFont="1" applyFill="1" applyAlignment="1">
      <alignment vertical="center"/>
      <protection/>
    </xf>
    <xf numFmtId="0" fontId="44" fillId="0" borderId="0" xfId="0" applyFont="1" applyFill="1" applyBorder="1" applyAlignment="1">
      <alignment horizontal="center" vertical="center"/>
    </xf>
    <xf numFmtId="0" fontId="20" fillId="0" borderId="0" xfId="99" applyFont="1">
      <alignment/>
      <protection/>
    </xf>
    <xf numFmtId="0" fontId="44" fillId="0" borderId="0" xfId="0" applyFont="1" applyFill="1" applyAlignment="1">
      <alignment horizontal="center" vertical="center"/>
    </xf>
    <xf numFmtId="9" fontId="52" fillId="0" borderId="0" xfId="100" applyNumberFormat="1" applyFont="1" applyBorder="1" applyAlignment="1">
      <alignment vertical="center"/>
      <protection/>
    </xf>
    <xf numFmtId="0" fontId="52" fillId="0" borderId="0" xfId="100" applyFont="1" applyBorder="1" applyAlignment="1">
      <alignment vertical="center"/>
      <protection/>
    </xf>
    <xf numFmtId="0" fontId="52" fillId="0" borderId="27" xfId="100" applyFont="1" applyBorder="1" applyAlignment="1">
      <alignment vertical="center"/>
      <protection/>
    </xf>
    <xf numFmtId="0" fontId="53" fillId="0" borderId="16" xfId="100" applyFont="1" applyBorder="1" applyAlignment="1">
      <alignment horizontal="left" vertical="center"/>
      <protection/>
    </xf>
    <xf numFmtId="9" fontId="52" fillId="0" borderId="18" xfId="100" applyNumberFormat="1" applyFont="1" applyBorder="1" applyAlignment="1">
      <alignment vertical="center"/>
      <protection/>
    </xf>
    <xf numFmtId="0" fontId="52" fillId="0" borderId="18" xfId="100" applyFont="1" applyBorder="1" applyAlignment="1">
      <alignment vertical="center"/>
      <protection/>
    </xf>
    <xf numFmtId="0" fontId="52" fillId="0" borderId="17" xfId="100" applyFont="1" applyBorder="1" applyAlignment="1">
      <alignment vertical="center"/>
      <protection/>
    </xf>
    <xf numFmtId="0" fontId="30" fillId="0" borderId="34" xfId="100" applyFont="1" applyFill="1" applyBorder="1" applyAlignment="1">
      <alignment horizontal="center" vertical="center"/>
      <protection/>
    </xf>
    <xf numFmtId="0" fontId="30" fillId="0" borderId="26" xfId="100" applyFont="1" applyFill="1" applyBorder="1" applyAlignment="1">
      <alignment horizontal="center" vertical="center"/>
      <protection/>
    </xf>
    <xf numFmtId="1" fontId="30" fillId="0" borderId="25" xfId="100" applyNumberFormat="1" applyFont="1" applyFill="1" applyBorder="1" applyAlignment="1">
      <alignment horizontal="center" vertical="center"/>
      <protection/>
    </xf>
    <xf numFmtId="1" fontId="30" fillId="46" borderId="25" xfId="100" applyNumberFormat="1" applyFont="1" applyFill="1" applyBorder="1" applyAlignment="1">
      <alignment horizontal="center" vertical="center"/>
      <protection/>
    </xf>
    <xf numFmtId="0" fontId="53" fillId="0" borderId="57" xfId="100" applyFont="1" applyBorder="1" applyAlignment="1">
      <alignment horizontal="left" vertical="center"/>
      <protection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28" fillId="0" borderId="0" xfId="100" applyFont="1" applyAlignment="1">
      <alignment vertical="center"/>
      <protection/>
    </xf>
    <xf numFmtId="1" fontId="31" fillId="45" borderId="19" xfId="100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49" fontId="44" fillId="0" borderId="24" xfId="100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5" fillId="0" borderId="43" xfId="100" applyFont="1" applyBorder="1" applyAlignment="1">
      <alignment horizontal="left" vertical="center" wrapText="1"/>
      <protection/>
    </xf>
    <xf numFmtId="0" fontId="44" fillId="0" borderId="43" xfId="100" applyFont="1" applyFill="1" applyBorder="1" applyAlignment="1">
      <alignment vertical="center" wrapText="1"/>
      <protection/>
    </xf>
    <xf numFmtId="0" fontId="44" fillId="0" borderId="43" xfId="100" applyFont="1" applyFill="1" applyBorder="1" applyAlignment="1">
      <alignment vertical="center"/>
      <protection/>
    </xf>
    <xf numFmtId="1" fontId="44" fillId="0" borderId="43" xfId="100" applyNumberFormat="1" applyFont="1" applyFill="1" applyBorder="1" applyAlignment="1">
      <alignment vertical="center"/>
      <protection/>
    </xf>
    <xf numFmtId="1" fontId="44" fillId="0" borderId="43" xfId="100" applyNumberFormat="1" applyFont="1" applyFill="1" applyBorder="1" applyAlignment="1">
      <alignment horizontal="center" vertical="center"/>
      <protection/>
    </xf>
    <xf numFmtId="0" fontId="44" fillId="0" borderId="43" xfId="0" applyFont="1" applyFill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1" fontId="44" fillId="0" borderId="64" xfId="100" applyNumberFormat="1" applyFont="1" applyFill="1" applyBorder="1" applyAlignment="1">
      <alignment horizontal="center" vertical="center"/>
      <protection/>
    </xf>
    <xf numFmtId="0" fontId="44" fillId="0" borderId="64" xfId="0" applyFont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46" borderId="25" xfId="0" applyFont="1" applyFill="1" applyBorder="1" applyAlignment="1">
      <alignment horizontal="center" vertical="center"/>
    </xf>
    <xf numFmtId="0" fontId="30" fillId="46" borderId="34" xfId="0" applyFont="1" applyFill="1" applyBorder="1" applyAlignment="1">
      <alignment horizontal="center" vertical="center"/>
    </xf>
    <xf numFmtId="0" fontId="30" fillId="46" borderId="26" xfId="0" applyFont="1" applyFill="1" applyBorder="1" applyAlignment="1">
      <alignment horizontal="center" vertical="center"/>
    </xf>
    <xf numFmtId="0" fontId="35" fillId="46" borderId="25" xfId="100" applyFont="1" applyFill="1" applyBorder="1" applyAlignment="1">
      <alignment horizontal="center" vertical="center"/>
      <protection/>
    </xf>
    <xf numFmtId="0" fontId="20" fillId="0" borderId="37" xfId="99" applyFont="1" applyBorder="1" applyAlignment="1">
      <alignment horizontal="center" vertical="top"/>
      <protection/>
    </xf>
    <xf numFmtId="0" fontId="25" fillId="0" borderId="0" xfId="99" applyFont="1" applyAlignment="1">
      <alignment horizontal="center"/>
      <protection/>
    </xf>
    <xf numFmtId="0" fontId="44" fillId="0" borderId="20" xfId="99" applyFont="1" applyBorder="1" applyAlignment="1">
      <alignment horizontal="center" vertical="center"/>
      <protection/>
    </xf>
    <xf numFmtId="0" fontId="44" fillId="0" borderId="0" xfId="99" applyFont="1" applyAlignment="1">
      <alignment horizontal="center" vertical="center"/>
      <protection/>
    </xf>
    <xf numFmtId="0" fontId="45" fillId="0" borderId="20" xfId="99" applyFont="1" applyBorder="1" applyAlignment="1">
      <alignment horizontal="center" vertical="center"/>
      <protection/>
    </xf>
    <xf numFmtId="0" fontId="27" fillId="0" borderId="0" xfId="99" applyFont="1" applyAlignment="1">
      <alignment vertical="center"/>
      <protection/>
    </xf>
    <xf numFmtId="0" fontId="56" fillId="0" borderId="65" xfId="100" applyFont="1" applyBorder="1" applyAlignment="1">
      <alignment horizontal="left" vertical="center"/>
      <protection/>
    </xf>
    <xf numFmtId="0" fontId="26" fillId="0" borderId="0" xfId="100" applyFont="1" applyAlignment="1">
      <alignment vertical="center"/>
      <protection/>
    </xf>
    <xf numFmtId="0" fontId="31" fillId="0" borderId="0" xfId="99" applyFont="1" applyAlignment="1">
      <alignment vertical="center"/>
      <protection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31" fillId="0" borderId="66" xfId="100" applyFont="1" applyFill="1" applyBorder="1" applyAlignment="1">
      <alignment horizontal="right" vertical="center" wrapText="1"/>
      <protection/>
    </xf>
    <xf numFmtId="1" fontId="31" fillId="0" borderId="67" xfId="100" applyNumberFormat="1" applyFont="1" applyFill="1" applyBorder="1" applyAlignment="1">
      <alignment horizontal="center" vertical="center"/>
      <protection/>
    </xf>
    <xf numFmtId="0" fontId="57" fillId="0" borderId="67" xfId="0" applyFont="1" applyFill="1" applyBorder="1" applyAlignment="1">
      <alignment horizontal="left" vertical="center" wrapText="1"/>
    </xf>
    <xf numFmtId="1" fontId="58" fillId="0" borderId="67" xfId="100" applyNumberFormat="1" applyFont="1" applyFill="1" applyBorder="1" applyAlignment="1">
      <alignment horizontal="center" vertical="center"/>
      <protection/>
    </xf>
    <xf numFmtId="0" fontId="59" fillId="0" borderId="0" xfId="100" applyFont="1" applyBorder="1" applyAlignment="1">
      <alignment vertical="center" wrapText="1"/>
      <protection/>
    </xf>
    <xf numFmtId="1" fontId="57" fillId="0" borderId="0" xfId="100" applyNumberFormat="1" applyFont="1" applyFill="1" applyBorder="1" applyAlignment="1">
      <alignment horizontal="center" vertical="center"/>
      <protection/>
    </xf>
    <xf numFmtId="1" fontId="57" fillId="0" borderId="0" xfId="100" applyNumberFormat="1" applyFont="1" applyFill="1" applyBorder="1" applyAlignment="1">
      <alignment vertical="center"/>
      <protection/>
    </xf>
    <xf numFmtId="189" fontId="57" fillId="0" borderId="0" xfId="100" applyNumberFormat="1" applyFont="1" applyFill="1" applyBorder="1" applyAlignment="1">
      <alignment vertical="center"/>
      <protection/>
    </xf>
    <xf numFmtId="0" fontId="20" fillId="0" borderId="0" xfId="99" applyFont="1">
      <alignment/>
      <protection/>
    </xf>
    <xf numFmtId="0" fontId="26" fillId="0" borderId="0" xfId="99" applyFont="1">
      <alignment/>
      <protection/>
    </xf>
    <xf numFmtId="0" fontId="36" fillId="0" borderId="0" xfId="99" applyFont="1">
      <alignment/>
      <protection/>
    </xf>
    <xf numFmtId="0" fontId="25" fillId="0" borderId="0" xfId="99" applyFont="1" applyAlignment="1">
      <alignment vertical="center"/>
      <protection/>
    </xf>
    <xf numFmtId="0" fontId="25" fillId="0" borderId="0" xfId="99" applyFont="1" applyAlignment="1">
      <alignment/>
      <protection/>
    </xf>
    <xf numFmtId="0" fontId="25" fillId="0" borderId="0" xfId="99" applyFont="1" applyAlignment="1">
      <alignment vertical="top" wrapText="1"/>
      <protection/>
    </xf>
    <xf numFmtId="0" fontId="20" fillId="0" borderId="0" xfId="99" applyFont="1" applyAlignment="1">
      <alignment horizontal="left"/>
      <protection/>
    </xf>
    <xf numFmtId="0" fontId="25" fillId="0" borderId="0" xfId="99" applyFont="1" applyAlignment="1">
      <alignment wrapText="1"/>
      <protection/>
    </xf>
    <xf numFmtId="0" fontId="37" fillId="0" borderId="0" xfId="99" applyFont="1" applyAlignment="1">
      <alignment horizontal="left"/>
      <protection/>
    </xf>
    <xf numFmtId="0" fontId="26" fillId="0" borderId="0" xfId="99" applyFont="1">
      <alignment/>
      <protection/>
    </xf>
    <xf numFmtId="0" fontId="33" fillId="0" borderId="0" xfId="99" applyFont="1">
      <alignment/>
      <protection/>
    </xf>
    <xf numFmtId="0" fontId="26" fillId="0" borderId="0" xfId="99" applyFont="1" applyFill="1" applyAlignment="1">
      <alignment horizontal="center"/>
      <protection/>
    </xf>
    <xf numFmtId="0" fontId="26" fillId="0" borderId="0" xfId="99" applyFont="1" applyAlignment="1">
      <alignment vertical="center"/>
      <protection/>
    </xf>
    <xf numFmtId="0" fontId="38" fillId="0" borderId="0" xfId="99" applyFont="1" applyAlignment="1">
      <alignment vertical="center"/>
      <protection/>
    </xf>
    <xf numFmtId="0" fontId="26" fillId="0" borderId="0" xfId="99" applyFont="1" applyAlignment="1">
      <alignment horizontal="left" vertical="center"/>
      <protection/>
    </xf>
    <xf numFmtId="0" fontId="30" fillId="0" borderId="0" xfId="99" applyFont="1" applyAlignment="1">
      <alignment vertical="center"/>
      <protection/>
    </xf>
    <xf numFmtId="0" fontId="39" fillId="0" borderId="37" xfId="99" applyFont="1" applyBorder="1" applyAlignment="1">
      <alignment horizontal="center" vertical="center"/>
      <protection/>
    </xf>
    <xf numFmtId="0" fontId="29" fillId="0" borderId="50" xfId="99" applyFont="1" applyBorder="1" applyAlignment="1">
      <alignment horizontal="center"/>
      <protection/>
    </xf>
    <xf numFmtId="0" fontId="29" fillId="0" borderId="37" xfId="99" applyFont="1" applyBorder="1" applyAlignment="1">
      <alignment horizontal="center" vertical="center"/>
      <protection/>
    </xf>
    <xf numFmtId="0" fontId="39" fillId="0" borderId="50" xfId="99" applyFont="1" applyBorder="1" applyAlignment="1">
      <alignment horizontal="center" vertical="center"/>
      <protection/>
    </xf>
    <xf numFmtId="0" fontId="39" fillId="0" borderId="50" xfId="99" applyFont="1" applyBorder="1" applyAlignment="1">
      <alignment horizontal="center" vertical="top"/>
      <protection/>
    </xf>
    <xf numFmtId="0" fontId="29" fillId="0" borderId="50" xfId="99" applyFont="1" applyBorder="1" applyAlignment="1">
      <alignment horizontal="center" vertical="center"/>
      <protection/>
    </xf>
    <xf numFmtId="0" fontId="20" fillId="0" borderId="0" xfId="99" applyFont="1" applyAlignment="1">
      <alignment horizontal="center"/>
      <protection/>
    </xf>
    <xf numFmtId="0" fontId="29" fillId="0" borderId="28" xfId="99" applyFont="1" applyBorder="1" applyAlignment="1">
      <alignment horizontal="center" vertical="center"/>
      <protection/>
    </xf>
    <xf numFmtId="0" fontId="29" fillId="0" borderId="28" xfId="99" applyFont="1" applyBorder="1" applyAlignment="1">
      <alignment horizontal="center" vertical="top"/>
      <protection/>
    </xf>
    <xf numFmtId="0" fontId="20" fillId="46" borderId="20" xfId="99" applyFont="1" applyFill="1" applyBorder="1" applyAlignment="1">
      <alignment horizontal="center" vertical="center"/>
      <protection/>
    </xf>
    <xf numFmtId="0" fontId="30" fillId="46" borderId="20" xfId="99" applyFont="1" applyFill="1" applyBorder="1" applyAlignment="1">
      <alignment horizontal="center" vertical="center"/>
      <protection/>
    </xf>
    <xf numFmtId="0" fontId="31" fillId="46" borderId="20" xfId="99" applyFont="1" applyFill="1" applyBorder="1" applyAlignment="1">
      <alignment horizontal="center" vertical="center"/>
      <protection/>
    </xf>
    <xf numFmtId="0" fontId="26" fillId="46" borderId="0" xfId="99" applyFont="1" applyFill="1" applyAlignment="1">
      <alignment horizontal="center" vertical="center"/>
      <protection/>
    </xf>
    <xf numFmtId="1" fontId="31" fillId="46" borderId="28" xfId="99" applyNumberFormat="1" applyFont="1" applyFill="1" applyBorder="1" applyAlignment="1">
      <alignment horizontal="center" vertical="center" wrapText="1"/>
      <protection/>
    </xf>
    <xf numFmtId="0" fontId="30" fillId="0" borderId="24" xfId="99" applyFont="1" applyBorder="1" applyAlignment="1">
      <alignment horizontal="left" vertical="center"/>
      <protection/>
    </xf>
    <xf numFmtId="0" fontId="27" fillId="0" borderId="53" xfId="99" applyFont="1" applyBorder="1" applyAlignment="1">
      <alignment horizontal="center" vertical="center"/>
      <protection/>
    </xf>
    <xf numFmtId="0" fontId="40" fillId="0" borderId="53" xfId="99" applyFont="1" applyBorder="1" applyAlignment="1">
      <alignment horizontal="center" vertical="center"/>
      <protection/>
    </xf>
    <xf numFmtId="0" fontId="33" fillId="0" borderId="53" xfId="99" applyFont="1" applyBorder="1" applyAlignment="1">
      <alignment horizontal="center" vertical="center"/>
      <protection/>
    </xf>
    <xf numFmtId="0" fontId="33" fillId="0" borderId="23" xfId="99" applyFont="1" applyBorder="1" applyAlignment="1">
      <alignment horizontal="center" vertical="center"/>
      <protection/>
    </xf>
    <xf numFmtId="49" fontId="31" fillId="0" borderId="20" xfId="99" applyNumberFormat="1" applyFont="1" applyBorder="1" applyAlignment="1">
      <alignment horizontal="center" vertical="center"/>
      <protection/>
    </xf>
    <xf numFmtId="1" fontId="31" fillId="0" borderId="28" xfId="99" applyNumberFormat="1" applyFont="1" applyBorder="1" applyAlignment="1">
      <alignment horizontal="center" vertical="center" wrapText="1"/>
      <protection/>
    </xf>
    <xf numFmtId="0" fontId="26" fillId="0" borderId="0" xfId="99" applyFont="1" applyAlignment="1">
      <alignment horizontal="center" vertical="center"/>
      <protection/>
    </xf>
    <xf numFmtId="0" fontId="56" fillId="0" borderId="0" xfId="100" applyFont="1" applyBorder="1" applyAlignment="1">
      <alignment horizontal="center" vertical="center"/>
      <protection/>
    </xf>
    <xf numFmtId="189" fontId="31" fillId="45" borderId="19" xfId="100" applyNumberFormat="1" applyFont="1" applyFill="1" applyBorder="1" applyAlignment="1">
      <alignment horizontal="center" vertical="center"/>
      <protection/>
    </xf>
    <xf numFmtId="0" fontId="48" fillId="0" borderId="0" xfId="99" applyFont="1">
      <alignment/>
      <protection/>
    </xf>
    <xf numFmtId="0" fontId="54" fillId="0" borderId="0" xfId="99" applyFont="1" applyAlignment="1">
      <alignment horizontal="center" vertical="center"/>
      <protection/>
    </xf>
    <xf numFmtId="0" fontId="15" fillId="0" borderId="0" xfId="99" applyFont="1" applyAlignment="1">
      <alignment horizontal="center" vertical="center"/>
      <protection/>
    </xf>
    <xf numFmtId="0" fontId="15" fillId="0" borderId="0" xfId="99" applyFont="1" applyAlignment="1">
      <alignment vertical="top" wrapText="1"/>
      <protection/>
    </xf>
    <xf numFmtId="0" fontId="37" fillId="0" borderId="0" xfId="99" applyFont="1" applyAlignment="1">
      <alignment vertical="top" wrapText="1"/>
      <protection/>
    </xf>
    <xf numFmtId="0" fontId="48" fillId="0" borderId="0" xfId="99" applyFont="1" applyAlignment="1">
      <alignment horizontal="center" vertical="center"/>
      <protection/>
    </xf>
    <xf numFmtId="0" fontId="20" fillId="0" borderId="55" xfId="0" applyFont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56" fillId="0" borderId="0" xfId="100" applyFont="1" applyBorder="1" applyAlignment="1">
      <alignment vertical="center"/>
      <protection/>
    </xf>
    <xf numFmtId="0" fontId="55" fillId="0" borderId="38" xfId="100" applyFont="1" applyFill="1" applyBorder="1" applyAlignment="1">
      <alignment horizontal="left" vertical="center" wrapText="1"/>
      <protection/>
    </xf>
    <xf numFmtId="0" fontId="55" fillId="0" borderId="35" xfId="100" applyFont="1" applyFill="1" applyBorder="1" applyAlignment="1">
      <alignment horizontal="left" vertical="center" wrapText="1"/>
      <protection/>
    </xf>
    <xf numFmtId="0" fontId="55" fillId="0" borderId="49" xfId="100" applyFont="1" applyFill="1" applyBorder="1" applyAlignment="1">
      <alignment horizontal="left" vertical="center" wrapText="1"/>
      <protection/>
    </xf>
    <xf numFmtId="0" fontId="26" fillId="0" borderId="0" xfId="100" applyFont="1" applyFill="1" applyBorder="1" applyAlignment="1">
      <alignment vertical="center"/>
      <protection/>
    </xf>
    <xf numFmtId="0" fontId="26" fillId="0" borderId="27" xfId="100" applyFont="1" applyFill="1" applyBorder="1" applyAlignment="1">
      <alignment vertical="center"/>
      <protection/>
    </xf>
    <xf numFmtId="0" fontId="30" fillId="0" borderId="0" xfId="100" applyFont="1" applyAlignment="1">
      <alignment vertical="center"/>
      <protection/>
    </xf>
    <xf numFmtId="1" fontId="31" fillId="2" borderId="19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89" fontId="31" fillId="2" borderId="19" xfId="0" applyNumberFormat="1" applyFont="1" applyFill="1" applyBorder="1" applyAlignment="1">
      <alignment horizontal="center" vertical="center"/>
    </xf>
    <xf numFmtId="0" fontId="44" fillId="0" borderId="0" xfId="99" applyFont="1" applyAlignment="1">
      <alignment horizontal="center" vertical="top" wrapText="1"/>
      <protection/>
    </xf>
    <xf numFmtId="0" fontId="20" fillId="0" borderId="0" xfId="99" applyFont="1" applyAlignment="1">
      <alignment horizontal="center" vertical="top" wrapText="1"/>
      <protection/>
    </xf>
    <xf numFmtId="0" fontId="44" fillId="0" borderId="0" xfId="99" applyFont="1" applyAlignment="1">
      <alignment horizontal="center"/>
      <protection/>
    </xf>
    <xf numFmtId="0" fontId="30" fillId="0" borderId="0" xfId="99" applyFont="1" applyAlignment="1">
      <alignment vertical="top"/>
      <protection/>
    </xf>
    <xf numFmtId="0" fontId="44" fillId="0" borderId="65" xfId="100" applyFont="1" applyBorder="1" applyAlignment="1">
      <alignment horizontal="center" vertical="center"/>
      <protection/>
    </xf>
    <xf numFmtId="0" fontId="45" fillId="0" borderId="65" xfId="100" applyFont="1" applyBorder="1" applyAlignment="1">
      <alignment vertical="center"/>
      <protection/>
    </xf>
    <xf numFmtId="0" fontId="44" fillId="0" borderId="0" xfId="100" applyFont="1" applyAlignment="1">
      <alignment horizontal="left" vertical="center"/>
      <protection/>
    </xf>
    <xf numFmtId="0" fontId="44" fillId="0" borderId="20" xfId="100" applyFont="1" applyBorder="1" applyAlignment="1">
      <alignment horizontal="center" vertical="center"/>
      <protection/>
    </xf>
    <xf numFmtId="0" fontId="44" fillId="0" borderId="20" xfId="100" applyFont="1" applyBorder="1" applyAlignment="1">
      <alignment vertical="center"/>
      <protection/>
    </xf>
    <xf numFmtId="1" fontId="25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77" fillId="46" borderId="0" xfId="99" applyFont="1" applyFill="1" applyAlignment="1">
      <alignment horizontal="center" vertical="center"/>
      <protection/>
    </xf>
    <xf numFmtId="0" fontId="78" fillId="46" borderId="53" xfId="99" applyFont="1" applyFill="1" applyBorder="1" applyAlignment="1">
      <alignment vertical="center"/>
      <protection/>
    </xf>
    <xf numFmtId="0" fontId="78" fillId="46" borderId="23" xfId="99" applyFont="1" applyFill="1" applyBorder="1" applyAlignment="1">
      <alignment vertical="center"/>
      <protection/>
    </xf>
    <xf numFmtId="0" fontId="30" fillId="0" borderId="21" xfId="100" applyFont="1" applyFill="1" applyBorder="1" applyAlignment="1">
      <alignment horizontal="center" vertical="center" wrapText="1"/>
      <protection/>
    </xf>
    <xf numFmtId="0" fontId="30" fillId="0" borderId="33" xfId="100" applyFont="1" applyFill="1" applyBorder="1" applyAlignment="1">
      <alignment horizontal="center" vertical="center"/>
      <protection/>
    </xf>
    <xf numFmtId="0" fontId="52" fillId="0" borderId="22" xfId="100" applyFont="1" applyFill="1" applyBorder="1" applyAlignment="1">
      <alignment horizontal="center" vertical="center"/>
      <protection/>
    </xf>
    <xf numFmtId="0" fontId="35" fillId="0" borderId="21" xfId="100" applyFont="1" applyFill="1" applyBorder="1" applyAlignment="1">
      <alignment horizontal="center" vertical="center"/>
      <protection/>
    </xf>
    <xf numFmtId="0" fontId="35" fillId="0" borderId="22" xfId="100" applyFont="1" applyFill="1" applyBorder="1" applyAlignment="1">
      <alignment horizontal="center" vertical="center"/>
      <protection/>
    </xf>
    <xf numFmtId="1" fontId="30" fillId="0" borderId="21" xfId="100" applyNumberFormat="1" applyFont="1" applyFill="1" applyBorder="1" applyAlignment="1">
      <alignment horizontal="center" vertical="center"/>
      <protection/>
    </xf>
    <xf numFmtId="1" fontId="30" fillId="0" borderId="33" xfId="100" applyNumberFormat="1" applyFont="1" applyFill="1" applyBorder="1" applyAlignment="1">
      <alignment horizontal="center" vertical="center"/>
      <protection/>
    </xf>
    <xf numFmtId="1" fontId="30" fillId="0" borderId="22" xfId="100" applyNumberFormat="1" applyFont="1" applyFill="1" applyBorder="1" applyAlignment="1">
      <alignment horizontal="center" vertical="center"/>
      <protection/>
    </xf>
    <xf numFmtId="1" fontId="30" fillId="0" borderId="55" xfId="100" applyNumberFormat="1" applyFont="1" applyFill="1" applyBorder="1" applyAlignment="1">
      <alignment horizontal="center" vertical="center"/>
      <protection/>
    </xf>
    <xf numFmtId="0" fontId="30" fillId="0" borderId="14" xfId="100" applyFont="1" applyFill="1" applyBorder="1" applyAlignment="1">
      <alignment horizontal="center" vertical="center" wrapText="1"/>
      <protection/>
    </xf>
    <xf numFmtId="0" fontId="30" fillId="0" borderId="15" xfId="100" applyFont="1" applyFill="1" applyBorder="1" applyAlignment="1">
      <alignment horizontal="left" vertical="center" wrapText="1"/>
      <protection/>
    </xf>
    <xf numFmtId="0" fontId="30" fillId="0" borderId="20" xfId="100" applyFont="1" applyFill="1" applyBorder="1" applyAlignment="1">
      <alignment horizontal="center" vertical="center"/>
      <protection/>
    </xf>
    <xf numFmtId="0" fontId="52" fillId="0" borderId="15" xfId="100" applyFont="1" applyFill="1" applyBorder="1" applyAlignment="1">
      <alignment horizontal="center" vertical="center"/>
      <protection/>
    </xf>
    <xf numFmtId="0" fontId="35" fillId="0" borderId="14" xfId="100" applyFont="1" applyFill="1" applyBorder="1" applyAlignment="1">
      <alignment horizontal="center" vertical="center"/>
      <protection/>
    </xf>
    <xf numFmtId="0" fontId="35" fillId="0" borderId="15" xfId="100" applyFont="1" applyFill="1" applyBorder="1" applyAlignment="1">
      <alignment horizontal="center" vertical="center"/>
      <protection/>
    </xf>
    <xf numFmtId="1" fontId="30" fillId="0" borderId="14" xfId="100" applyNumberFormat="1" applyFont="1" applyFill="1" applyBorder="1" applyAlignment="1">
      <alignment horizontal="center" vertical="center"/>
      <protection/>
    </xf>
    <xf numFmtId="1" fontId="30" fillId="0" borderId="20" xfId="100" applyNumberFormat="1" applyFont="1" applyFill="1" applyBorder="1" applyAlignment="1">
      <alignment horizontal="center" vertical="center"/>
      <protection/>
    </xf>
    <xf numFmtId="1" fontId="30" fillId="0" borderId="15" xfId="100" applyNumberFormat="1" applyFont="1" applyFill="1" applyBorder="1" applyAlignment="1">
      <alignment horizontal="center" vertical="center"/>
      <protection/>
    </xf>
    <xf numFmtId="1" fontId="30" fillId="0" borderId="54" xfId="100" applyNumberFormat="1" applyFont="1" applyFill="1" applyBorder="1" applyAlignment="1">
      <alignment horizontal="center" vertical="center"/>
      <protection/>
    </xf>
    <xf numFmtId="0" fontId="25" fillId="0" borderId="15" xfId="100" applyFont="1" applyFill="1" applyBorder="1" applyAlignment="1">
      <alignment horizontal="left" vertical="center" wrapText="1" indent="3"/>
      <protection/>
    </xf>
    <xf numFmtId="0" fontId="30" fillId="0" borderId="68" xfId="100" applyFont="1" applyFill="1" applyBorder="1" applyAlignment="1">
      <alignment horizontal="center" vertical="center" wrapText="1"/>
      <protection/>
    </xf>
    <xf numFmtId="0" fontId="52" fillId="0" borderId="53" xfId="100" applyFont="1" applyFill="1" applyBorder="1" applyAlignment="1">
      <alignment horizontal="center" vertical="center"/>
      <protection/>
    </xf>
    <xf numFmtId="0" fontId="30" fillId="0" borderId="69" xfId="100" applyFont="1" applyFill="1" applyBorder="1" applyAlignment="1">
      <alignment horizontal="center" vertical="center"/>
      <protection/>
    </xf>
    <xf numFmtId="189" fontId="25" fillId="0" borderId="14" xfId="100" applyNumberFormat="1" applyFont="1" applyFill="1" applyBorder="1" applyAlignment="1">
      <alignment horizontal="center" vertical="center"/>
      <protection/>
    </xf>
    <xf numFmtId="1" fontId="25" fillId="0" borderId="15" xfId="100" applyNumberFormat="1" applyFont="1" applyFill="1" applyBorder="1" applyAlignment="1">
      <alignment horizontal="center" vertical="center"/>
      <protection/>
    </xf>
    <xf numFmtId="1" fontId="25" fillId="0" borderId="54" xfId="100" applyNumberFormat="1" applyFont="1" applyFill="1" applyBorder="1" applyAlignment="1">
      <alignment horizontal="center" vertical="center"/>
      <protection/>
    </xf>
    <xf numFmtId="1" fontId="25" fillId="0" borderId="14" xfId="100" applyNumberFormat="1" applyFont="1" applyFill="1" applyBorder="1" applyAlignment="1">
      <alignment horizontal="center" vertical="center"/>
      <protection/>
    </xf>
    <xf numFmtId="189" fontId="25" fillId="0" borderId="54" xfId="100" applyNumberFormat="1" applyFont="1" applyFill="1" applyBorder="1" applyAlignment="1">
      <alignment horizontal="center" vertical="center"/>
      <protection/>
    </xf>
    <xf numFmtId="0" fontId="52" fillId="0" borderId="14" xfId="100" applyFont="1" applyFill="1" applyBorder="1" applyAlignment="1">
      <alignment horizontal="center" vertical="center" wrapText="1"/>
      <protection/>
    </xf>
    <xf numFmtId="0" fontId="30" fillId="0" borderId="15" xfId="100" applyFont="1" applyBorder="1" applyAlignment="1">
      <alignment vertical="center" wrapText="1"/>
      <protection/>
    </xf>
    <xf numFmtId="0" fontId="30" fillId="0" borderId="20" xfId="100" applyFont="1" applyFill="1" applyBorder="1" applyAlignment="1">
      <alignment horizontal="center" vertical="center" wrapText="1"/>
      <protection/>
    </xf>
    <xf numFmtId="0" fontId="30" fillId="0" borderId="15" xfId="100" applyFont="1" applyFill="1" applyBorder="1" applyAlignment="1">
      <alignment horizontal="center" vertical="center"/>
      <protection/>
    </xf>
    <xf numFmtId="0" fontId="31" fillId="0" borderId="15" xfId="100" applyFont="1" applyFill="1" applyBorder="1" applyAlignment="1">
      <alignment horizontal="center" vertical="center"/>
      <protection/>
    </xf>
    <xf numFmtId="0" fontId="30" fillId="0" borderId="53" xfId="100" applyFont="1" applyFill="1" applyBorder="1" applyAlignment="1">
      <alignment horizontal="center" vertical="center" wrapText="1"/>
      <protection/>
    </xf>
    <xf numFmtId="0" fontId="35" fillId="0" borderId="68" xfId="0" applyFont="1" applyBorder="1" applyAlignment="1">
      <alignment horizontal="center"/>
    </xf>
    <xf numFmtId="0" fontId="30" fillId="0" borderId="53" xfId="100" applyFont="1" applyFill="1" applyBorder="1" applyAlignment="1">
      <alignment horizontal="center" vertical="center"/>
      <protection/>
    </xf>
    <xf numFmtId="0" fontId="30" fillId="0" borderId="15" xfId="0" applyFont="1" applyFill="1" applyBorder="1" applyAlignment="1">
      <alignment horizontal="left" vertical="center" wrapText="1"/>
    </xf>
    <xf numFmtId="0" fontId="52" fillId="0" borderId="15" xfId="0" applyFont="1" applyBorder="1" applyAlignment="1">
      <alignment horizontal="left" wrapText="1"/>
    </xf>
    <xf numFmtId="0" fontId="52" fillId="0" borderId="15" xfId="0" applyFont="1" applyBorder="1" applyAlignment="1">
      <alignment wrapText="1"/>
    </xf>
    <xf numFmtId="0" fontId="30" fillId="0" borderId="20" xfId="100" applyFont="1" applyBorder="1" applyAlignment="1">
      <alignment horizontal="center" vertical="center"/>
      <protection/>
    </xf>
    <xf numFmtId="0" fontId="30" fillId="0" borderId="15" xfId="100" applyFont="1" applyBorder="1" applyAlignment="1">
      <alignment horizontal="center" vertical="center"/>
      <protection/>
    </xf>
    <xf numFmtId="0" fontId="30" fillId="0" borderId="14" xfId="100" applyFont="1" applyBorder="1" applyAlignment="1">
      <alignment horizontal="center" vertical="center"/>
      <protection/>
    </xf>
    <xf numFmtId="0" fontId="52" fillId="0" borderId="36" xfId="0" applyFont="1" applyBorder="1" applyAlignment="1">
      <alignment wrapText="1"/>
    </xf>
    <xf numFmtId="0" fontId="30" fillId="0" borderId="25" xfId="100" applyFont="1" applyBorder="1" applyAlignment="1">
      <alignment horizontal="center" vertical="center"/>
      <protection/>
    </xf>
    <xf numFmtId="0" fontId="30" fillId="0" borderId="34" xfId="100" applyFont="1" applyFill="1" applyBorder="1" applyAlignment="1">
      <alignment horizontal="center" vertical="center"/>
      <protection/>
    </xf>
    <xf numFmtId="0" fontId="30" fillId="0" borderId="26" xfId="100" applyFont="1" applyFill="1" applyBorder="1" applyAlignment="1">
      <alignment horizontal="center" vertical="center"/>
      <protection/>
    </xf>
    <xf numFmtId="0" fontId="31" fillId="0" borderId="26" xfId="100" applyFont="1" applyFill="1" applyBorder="1" applyAlignment="1">
      <alignment horizontal="center" vertical="center"/>
      <protection/>
    </xf>
    <xf numFmtId="1" fontId="30" fillId="0" borderId="34" xfId="100" applyNumberFormat="1" applyFont="1" applyFill="1" applyBorder="1" applyAlignment="1">
      <alignment horizontal="center" vertical="center"/>
      <protection/>
    </xf>
    <xf numFmtId="1" fontId="30" fillId="0" borderId="26" xfId="100" applyNumberFormat="1" applyFont="1" applyFill="1" applyBorder="1" applyAlignment="1">
      <alignment horizontal="center" vertical="center"/>
      <protection/>
    </xf>
    <xf numFmtId="1" fontId="30" fillId="0" borderId="25" xfId="100" applyNumberFormat="1" applyFont="1" applyFill="1" applyBorder="1" applyAlignment="1">
      <alignment horizontal="center" vertical="center"/>
      <protection/>
    </xf>
    <xf numFmtId="1" fontId="30" fillId="0" borderId="60" xfId="100" applyNumberFormat="1" applyFont="1" applyFill="1" applyBorder="1" applyAlignment="1">
      <alignment horizontal="center" vertical="center"/>
      <protection/>
    </xf>
    <xf numFmtId="0" fontId="55" fillId="0" borderId="14" xfId="100" applyFont="1" applyFill="1" applyBorder="1" applyAlignment="1">
      <alignment horizontal="center" vertical="center"/>
      <protection/>
    </xf>
    <xf numFmtId="0" fontId="25" fillId="0" borderId="15" xfId="100" applyFont="1" applyFill="1" applyBorder="1" applyAlignment="1">
      <alignment horizontal="center" vertical="center"/>
      <protection/>
    </xf>
    <xf numFmtId="1" fontId="25" fillId="0" borderId="20" xfId="100" applyNumberFormat="1" applyFont="1" applyFill="1" applyBorder="1" applyAlignment="1">
      <alignment horizontal="center" vertical="center"/>
      <protection/>
    </xf>
    <xf numFmtId="1" fontId="31" fillId="45" borderId="19" xfId="100" applyNumberFormat="1" applyFont="1" applyFill="1" applyBorder="1" applyAlignment="1">
      <alignment horizontal="center" vertical="center"/>
      <protection/>
    </xf>
    <xf numFmtId="189" fontId="31" fillId="45" borderId="19" xfId="100" applyNumberFormat="1" applyFont="1" applyFill="1" applyBorder="1" applyAlignment="1">
      <alignment horizontal="center" vertical="center"/>
      <protection/>
    </xf>
    <xf numFmtId="49" fontId="30" fillId="0" borderId="21" xfId="92" applyNumberFormat="1" applyFont="1" applyBorder="1" applyAlignment="1">
      <alignment horizontal="center" vertical="center" wrapText="1"/>
      <protection/>
    </xf>
    <xf numFmtId="0" fontId="30" fillId="0" borderId="22" xfId="100" applyFont="1" applyFill="1" applyBorder="1" applyAlignment="1">
      <alignment vertical="center" wrapText="1"/>
      <protection/>
    </xf>
    <xf numFmtId="0" fontId="30" fillId="0" borderId="22" xfId="100" applyFont="1" applyFill="1" applyBorder="1" applyAlignment="1">
      <alignment horizontal="center" vertical="center"/>
      <protection/>
    </xf>
    <xf numFmtId="0" fontId="31" fillId="0" borderId="21" xfId="100" applyFont="1" applyFill="1" applyBorder="1" applyAlignment="1">
      <alignment horizontal="center" vertical="center"/>
      <protection/>
    </xf>
    <xf numFmtId="0" fontId="31" fillId="0" borderId="22" xfId="100" applyFont="1" applyFill="1" applyBorder="1" applyAlignment="1">
      <alignment horizontal="center" vertical="center"/>
      <protection/>
    </xf>
    <xf numFmtId="49" fontId="30" fillId="0" borderId="14" xfId="92" applyNumberFormat="1" applyFont="1" applyBorder="1" applyAlignment="1">
      <alignment horizontal="center" vertical="center" wrapText="1"/>
      <protection/>
    </xf>
    <xf numFmtId="0" fontId="30" fillId="46" borderId="15" xfId="0" applyFont="1" applyFill="1" applyBorder="1" applyAlignment="1">
      <alignment horizontal="left" vertical="center" wrapText="1"/>
    </xf>
    <xf numFmtId="0" fontId="30" fillId="0" borderId="14" xfId="100" applyFont="1" applyFill="1" applyBorder="1" applyAlignment="1">
      <alignment horizontal="center" vertical="center"/>
      <protection/>
    </xf>
    <xf numFmtId="0" fontId="31" fillId="0" borderId="14" xfId="100" applyFont="1" applyFill="1" applyBorder="1" applyAlignment="1">
      <alignment horizontal="center" vertical="center"/>
      <protection/>
    </xf>
    <xf numFmtId="1" fontId="30" fillId="46" borderId="19" xfId="100" applyNumberFormat="1" applyFont="1" applyFill="1" applyBorder="1" applyAlignment="1">
      <alignment horizontal="center" vertical="center"/>
      <protection/>
    </xf>
    <xf numFmtId="0" fontId="25" fillId="0" borderId="14" xfId="100" applyFont="1" applyFill="1" applyBorder="1" applyAlignment="1">
      <alignment horizontal="center" vertical="center"/>
      <protection/>
    </xf>
    <xf numFmtId="0" fontId="56" fillId="0" borderId="65" xfId="100" applyFont="1" applyFill="1" applyBorder="1" applyAlignment="1">
      <alignment horizontal="left" vertical="center"/>
      <protection/>
    </xf>
    <xf numFmtId="1" fontId="27" fillId="0" borderId="0" xfId="100" applyNumberFormat="1" applyFont="1" applyFill="1" applyBorder="1" applyAlignment="1">
      <alignment vertical="center"/>
      <protection/>
    </xf>
    <xf numFmtId="0" fontId="27" fillId="0" borderId="0" xfId="100" applyFont="1" applyFill="1" applyBorder="1" applyAlignment="1">
      <alignment vertical="center"/>
      <protection/>
    </xf>
    <xf numFmtId="1" fontId="27" fillId="0" borderId="27" xfId="100" applyNumberFormat="1" applyFont="1" applyFill="1" applyBorder="1" applyAlignment="1">
      <alignment vertical="center"/>
      <protection/>
    </xf>
    <xf numFmtId="0" fontId="27" fillId="0" borderId="0" xfId="100" applyFont="1" applyAlignment="1">
      <alignment vertical="center"/>
      <protection/>
    </xf>
    <xf numFmtId="0" fontId="30" fillId="0" borderId="33" xfId="100" applyFont="1" applyBorder="1" applyAlignment="1">
      <alignment horizontal="center" vertical="center"/>
      <protection/>
    </xf>
    <xf numFmtId="0" fontId="30" fillId="0" borderId="22" xfId="100" applyFont="1" applyBorder="1" applyAlignment="1">
      <alignment horizontal="center" vertical="center"/>
      <protection/>
    </xf>
    <xf numFmtId="0" fontId="30" fillId="0" borderId="25" xfId="100" applyFont="1" applyFill="1" applyBorder="1" applyAlignment="1">
      <alignment horizontal="center" vertical="center"/>
      <protection/>
    </xf>
    <xf numFmtId="0" fontId="25" fillId="0" borderId="20" xfId="100" applyFont="1" applyBorder="1" applyAlignment="1">
      <alignment horizontal="center" vertical="center"/>
      <protection/>
    </xf>
    <xf numFmtId="0" fontId="25" fillId="0" borderId="15" xfId="100" applyFont="1" applyBorder="1" applyAlignment="1">
      <alignment horizontal="center" vertical="center"/>
      <protection/>
    </xf>
    <xf numFmtId="0" fontId="77" fillId="47" borderId="20" xfId="99" applyFont="1" applyFill="1" applyBorder="1" applyAlignment="1">
      <alignment horizontal="center" vertical="center"/>
      <protection/>
    </xf>
    <xf numFmtId="0" fontId="26" fillId="47" borderId="20" xfId="99" applyFont="1" applyFill="1" applyBorder="1" applyAlignment="1">
      <alignment horizontal="center" vertical="center"/>
      <protection/>
    </xf>
    <xf numFmtId="0" fontId="30" fillId="47" borderId="20" xfId="99" applyFont="1" applyFill="1" applyBorder="1" applyAlignment="1">
      <alignment horizontal="center" vertical="center"/>
      <protection/>
    </xf>
    <xf numFmtId="0" fontId="26" fillId="47" borderId="0" xfId="99" applyFont="1" applyFill="1" applyAlignment="1">
      <alignment horizontal="center" vertical="center"/>
      <protection/>
    </xf>
    <xf numFmtId="0" fontId="31" fillId="47" borderId="20" xfId="99" applyFont="1" applyFill="1" applyBorder="1" applyAlignment="1">
      <alignment horizontal="center" vertical="center"/>
      <protection/>
    </xf>
    <xf numFmtId="0" fontId="25" fillId="0" borderId="0" xfId="99" applyFont="1" applyAlignment="1">
      <alignment horizontal="left" vertical="center"/>
      <protection/>
    </xf>
    <xf numFmtId="0" fontId="44" fillId="47" borderId="20" xfId="99" applyFont="1" applyFill="1" applyBorder="1" applyAlignment="1">
      <alignment horizontal="center" vertical="center"/>
      <protection/>
    </xf>
    <xf numFmtId="0" fontId="44" fillId="0" borderId="0" xfId="99" applyFont="1" applyAlignment="1">
      <alignment vertical="top" wrapText="1"/>
      <protection/>
    </xf>
    <xf numFmtId="0" fontId="44" fillId="0" borderId="70" xfId="99" applyFont="1" applyBorder="1" applyAlignment="1">
      <alignment horizontal="center" vertical="center"/>
      <protection/>
    </xf>
    <xf numFmtId="0" fontId="30" fillId="0" borderId="17" xfId="0" applyFont="1" applyBorder="1" applyAlignment="1">
      <alignment wrapText="1"/>
    </xf>
    <xf numFmtId="0" fontId="31" fillId="0" borderId="25" xfId="100" applyFont="1" applyFill="1" applyBorder="1" applyAlignment="1">
      <alignment horizontal="center" vertical="center"/>
      <protection/>
    </xf>
    <xf numFmtId="0" fontId="30" fillId="0" borderId="0" xfId="99" applyFont="1" applyBorder="1" applyAlignment="1">
      <alignment horizontal="center"/>
      <protection/>
    </xf>
    <xf numFmtId="0" fontId="26" fillId="0" borderId="0" xfId="99" applyFont="1" applyFill="1">
      <alignment/>
      <protection/>
    </xf>
    <xf numFmtId="0" fontId="25" fillId="0" borderId="0" xfId="99" applyFont="1" applyFill="1" applyAlignment="1">
      <alignment wrapText="1"/>
      <protection/>
    </xf>
    <xf numFmtId="0" fontId="30" fillId="0" borderId="0" xfId="99" applyFont="1">
      <alignment/>
      <protection/>
    </xf>
    <xf numFmtId="0" fontId="61" fillId="0" borderId="0" xfId="99" applyFont="1" applyAlignment="1">
      <alignment vertical="center"/>
      <protection/>
    </xf>
    <xf numFmtId="0" fontId="30" fillId="0" borderId="0" xfId="99" applyFont="1" applyAlignment="1">
      <alignment horizontal="left" vertical="center"/>
      <protection/>
    </xf>
    <xf numFmtId="0" fontId="31" fillId="0" borderId="0" xfId="99" applyFont="1" applyAlignment="1">
      <alignment horizontal="left" vertical="center"/>
      <protection/>
    </xf>
    <xf numFmtId="0" fontId="61" fillId="0" borderId="0" xfId="99" applyFont="1" applyAlignment="1">
      <alignment horizontal="left" vertical="center"/>
      <protection/>
    </xf>
    <xf numFmtId="0" fontId="30" fillId="48" borderId="20" xfId="99" applyFont="1" applyFill="1" applyBorder="1" applyAlignment="1">
      <alignment horizontal="center" vertical="center"/>
      <protection/>
    </xf>
    <xf numFmtId="0" fontId="30" fillId="0" borderId="22" xfId="0" applyFont="1" applyFill="1" applyBorder="1" applyAlignment="1">
      <alignment horizontal="center" vertical="center"/>
    </xf>
    <xf numFmtId="0" fontId="78" fillId="0" borderId="0" xfId="99" applyFont="1" applyAlignment="1">
      <alignment vertical="center"/>
      <protection/>
    </xf>
    <xf numFmtId="0" fontId="77" fillId="0" borderId="0" xfId="99" applyFont="1">
      <alignment/>
      <protection/>
    </xf>
    <xf numFmtId="0" fontId="45" fillId="0" borderId="43" xfId="100" applyFont="1" applyFill="1" applyBorder="1" applyAlignment="1">
      <alignment horizontal="left" vertical="center" wrapText="1"/>
      <protection/>
    </xf>
    <xf numFmtId="0" fontId="79" fillId="0" borderId="0" xfId="99" applyFont="1" applyAlignment="1">
      <alignment vertical="center"/>
      <protection/>
    </xf>
    <xf numFmtId="0" fontId="30" fillId="46" borderId="53" xfId="99" applyFont="1" applyFill="1" applyBorder="1" applyAlignment="1">
      <alignment horizontal="center" vertical="center"/>
      <protection/>
    </xf>
    <xf numFmtId="0" fontId="30" fillId="0" borderId="26" xfId="0" applyFont="1" applyFill="1" applyBorder="1" applyAlignment="1">
      <alignment horizontal="center" vertical="center"/>
    </xf>
    <xf numFmtId="0" fontId="56" fillId="0" borderId="16" xfId="100" applyFont="1" applyFill="1" applyBorder="1" applyAlignment="1">
      <alignment horizontal="left" vertical="center"/>
      <protection/>
    </xf>
    <xf numFmtId="1" fontId="57" fillId="0" borderId="18" xfId="100" applyNumberFormat="1" applyFont="1" applyFill="1" applyBorder="1" applyAlignment="1">
      <alignment horizontal="center" vertical="center"/>
      <protection/>
    </xf>
    <xf numFmtId="1" fontId="57" fillId="0" borderId="18" xfId="100" applyNumberFormat="1" applyFont="1" applyFill="1" applyBorder="1" applyAlignment="1">
      <alignment vertical="center"/>
      <protection/>
    </xf>
    <xf numFmtId="189" fontId="57" fillId="0" borderId="18" xfId="100" applyNumberFormat="1" applyFont="1" applyFill="1" applyBorder="1" applyAlignment="1">
      <alignment vertical="center"/>
      <protection/>
    </xf>
    <xf numFmtId="1" fontId="27" fillId="0" borderId="18" xfId="100" applyNumberFormat="1" applyFont="1" applyFill="1" applyBorder="1" applyAlignment="1">
      <alignment vertical="center"/>
      <protection/>
    </xf>
    <xf numFmtId="0" fontId="27" fillId="0" borderId="18" xfId="100" applyFont="1" applyFill="1" applyBorder="1" applyAlignment="1">
      <alignment vertical="center"/>
      <protection/>
    </xf>
    <xf numFmtId="1" fontId="27" fillId="0" borderId="17" xfId="100" applyNumberFormat="1" applyFont="1" applyFill="1" applyBorder="1" applyAlignment="1">
      <alignment vertical="center"/>
      <protection/>
    </xf>
    <xf numFmtId="0" fontId="52" fillId="0" borderId="67" xfId="0" applyFont="1" applyFill="1" applyBorder="1" applyAlignment="1">
      <alignment horizontal="right" vertical="center" wrapText="1"/>
    </xf>
    <xf numFmtId="189" fontId="31" fillId="0" borderId="67" xfId="100" applyNumberFormat="1" applyFont="1" applyFill="1" applyBorder="1" applyAlignment="1">
      <alignment horizontal="center" vertical="center"/>
      <protection/>
    </xf>
    <xf numFmtId="189" fontId="31" fillId="0" borderId="71" xfId="100" applyNumberFormat="1" applyFont="1" applyFill="1" applyBorder="1" applyAlignment="1">
      <alignment horizontal="center" vertical="center"/>
      <protection/>
    </xf>
    <xf numFmtId="0" fontId="59" fillId="0" borderId="18" xfId="100" applyFont="1" applyFill="1" applyBorder="1" applyAlignment="1">
      <alignment vertical="center" wrapText="1"/>
      <protection/>
    </xf>
    <xf numFmtId="0" fontId="52" fillId="0" borderId="19" xfId="0" applyFont="1" applyFill="1" applyBorder="1" applyAlignment="1">
      <alignment horizontal="center" vertical="center" wrapText="1"/>
    </xf>
    <xf numFmtId="189" fontId="30" fillId="0" borderId="19" xfId="100" applyNumberFormat="1" applyFont="1" applyFill="1" applyBorder="1" applyAlignment="1">
      <alignment horizontal="center" vertical="center"/>
      <protection/>
    </xf>
    <xf numFmtId="1" fontId="30" fillId="0" borderId="46" xfId="100" applyNumberFormat="1" applyFont="1" applyFill="1" applyBorder="1" applyAlignment="1">
      <alignment horizontal="center" vertical="center"/>
      <protection/>
    </xf>
    <xf numFmtId="1" fontId="30" fillId="0" borderId="42" xfId="100" applyNumberFormat="1" applyFont="1" applyFill="1" applyBorder="1" applyAlignment="1">
      <alignment horizontal="center" vertical="center"/>
      <protection/>
    </xf>
    <xf numFmtId="1" fontId="30" fillId="0" borderId="47" xfId="100" applyNumberFormat="1" applyFont="1" applyFill="1" applyBorder="1" applyAlignment="1">
      <alignment horizontal="center" vertical="center"/>
      <protection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52" fillId="0" borderId="14" xfId="100" applyFont="1" applyFill="1" applyBorder="1" applyAlignment="1">
      <alignment horizontal="center" vertical="center"/>
      <protection/>
    </xf>
    <xf numFmtId="0" fontId="52" fillId="0" borderId="20" xfId="100" applyFont="1" applyFill="1" applyBorder="1" applyAlignment="1">
      <alignment horizontal="center" vertical="center"/>
      <protection/>
    </xf>
    <xf numFmtId="0" fontId="30" fillId="0" borderId="20" xfId="99" applyFont="1" applyFill="1" applyBorder="1" applyAlignment="1">
      <alignment horizontal="center" vertical="center"/>
      <protection/>
    </xf>
    <xf numFmtId="0" fontId="45" fillId="0" borderId="20" xfId="100" applyFont="1" applyBorder="1" applyAlignment="1">
      <alignment vertical="center"/>
      <protection/>
    </xf>
    <xf numFmtId="0" fontId="31" fillId="0" borderId="67" xfId="100" applyFont="1" applyFill="1" applyBorder="1" applyAlignment="1">
      <alignment horizontal="right" vertical="center" wrapText="1"/>
      <protection/>
    </xf>
    <xf numFmtId="0" fontId="25" fillId="0" borderId="20" xfId="100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30" fillId="0" borderId="0" xfId="99" applyFont="1" applyAlignment="1">
      <alignment vertical="center"/>
      <protection/>
    </xf>
    <xf numFmtId="0" fontId="30" fillId="0" borderId="0" xfId="99" applyFont="1">
      <alignment/>
      <protection/>
    </xf>
    <xf numFmtId="0" fontId="31" fillId="0" borderId="0" xfId="99" applyFont="1" applyFill="1" applyAlignment="1">
      <alignment vertical="center"/>
      <protection/>
    </xf>
    <xf numFmtId="0" fontId="35" fillId="0" borderId="0" xfId="100" applyFont="1" applyBorder="1" applyAlignment="1">
      <alignment horizontal="center" vertical="center" wrapText="1"/>
      <protection/>
    </xf>
    <xf numFmtId="0" fontId="35" fillId="0" borderId="0" xfId="100" applyFont="1" applyBorder="1" applyAlignment="1">
      <alignment horizontal="center" vertical="center"/>
      <protection/>
    </xf>
    <xf numFmtId="0" fontId="35" fillId="0" borderId="18" xfId="100" applyFont="1" applyBorder="1" applyAlignment="1">
      <alignment horizontal="left" vertical="center" wrapText="1"/>
      <protection/>
    </xf>
    <xf numFmtId="0" fontId="35" fillId="0" borderId="18" xfId="100" applyFont="1" applyBorder="1" applyAlignment="1">
      <alignment horizontal="left" vertical="center"/>
      <protection/>
    </xf>
    <xf numFmtId="0" fontId="30" fillId="0" borderId="26" xfId="0" applyFont="1" applyBorder="1" applyAlignment="1">
      <alignment wrapText="1"/>
    </xf>
    <xf numFmtId="0" fontId="30" fillId="0" borderId="25" xfId="100" applyFont="1" applyFill="1" applyBorder="1" applyAlignment="1">
      <alignment horizontal="center" vertical="center" wrapText="1"/>
      <protection/>
    </xf>
    <xf numFmtId="1" fontId="30" fillId="46" borderId="25" xfId="100" applyNumberFormat="1" applyFont="1" applyFill="1" applyBorder="1" applyAlignment="1">
      <alignment horizontal="center" vertical="center"/>
      <protection/>
    </xf>
    <xf numFmtId="1" fontId="30" fillId="46" borderId="26" xfId="100" applyNumberFormat="1" applyFont="1" applyFill="1" applyBorder="1" applyAlignment="1">
      <alignment horizontal="center" vertical="center"/>
      <protection/>
    </xf>
    <xf numFmtId="0" fontId="31" fillId="10" borderId="19" xfId="100" applyFont="1" applyFill="1" applyBorder="1" applyAlignment="1">
      <alignment horizontal="center" vertical="center" wrapText="1"/>
      <protection/>
    </xf>
    <xf numFmtId="0" fontId="31" fillId="10" borderId="19" xfId="100" applyFont="1" applyFill="1" applyBorder="1" applyAlignment="1">
      <alignment horizontal="center" vertical="center"/>
      <protection/>
    </xf>
    <xf numFmtId="1" fontId="31" fillId="10" borderId="19" xfId="100" applyNumberFormat="1" applyFont="1" applyFill="1" applyBorder="1" applyAlignment="1">
      <alignment horizontal="center" vertical="center"/>
      <protection/>
    </xf>
    <xf numFmtId="0" fontId="27" fillId="0" borderId="57" xfId="100" applyFont="1" applyFill="1" applyBorder="1" applyAlignment="1">
      <alignment vertical="center"/>
      <protection/>
    </xf>
    <xf numFmtId="0" fontId="27" fillId="0" borderId="43" xfId="100" applyFont="1" applyFill="1" applyBorder="1" applyAlignment="1">
      <alignment vertical="center" wrapText="1"/>
      <protection/>
    </xf>
    <xf numFmtId="49" fontId="30" fillId="0" borderId="21" xfId="0" applyNumberFormat="1" applyFont="1" applyBorder="1" applyAlignment="1">
      <alignment horizontal="center" vertical="center" wrapText="1"/>
    </xf>
    <xf numFmtId="0" fontId="30" fillId="0" borderId="22" xfId="0" applyFont="1" applyFill="1" applyBorder="1" applyAlignment="1" applyProtection="1">
      <alignment horizontal="left" vertical="center" wrapText="1"/>
      <protection locked="0"/>
    </xf>
    <xf numFmtId="0" fontId="30" fillId="0" borderId="21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49" fontId="30" fillId="0" borderId="25" xfId="0" applyNumberFormat="1" applyFont="1" applyBorder="1" applyAlignment="1">
      <alignment horizontal="center" vertical="center" wrapText="1"/>
    </xf>
    <xf numFmtId="0" fontId="52" fillId="0" borderId="26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5" fillId="0" borderId="25" xfId="100" applyFont="1" applyFill="1" applyBorder="1" applyAlignment="1">
      <alignment horizontal="center" vertical="center"/>
      <protection/>
    </xf>
    <xf numFmtId="0" fontId="31" fillId="0" borderId="26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189" fontId="31" fillId="10" borderId="19" xfId="100" applyNumberFormat="1" applyFont="1" applyFill="1" applyBorder="1" applyAlignment="1">
      <alignment horizontal="center" vertical="center"/>
      <protection/>
    </xf>
    <xf numFmtId="0" fontId="30" fillId="46" borderId="33" xfId="0" applyFont="1" applyFill="1" applyBorder="1" applyAlignment="1">
      <alignment horizontal="center" vertical="center"/>
    </xf>
    <xf numFmtId="0" fontId="30" fillId="46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0" fillId="46" borderId="21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0" fillId="46" borderId="34" xfId="0" applyFont="1" applyFill="1" applyBorder="1" applyAlignment="1">
      <alignment horizontal="center" vertical="center"/>
    </xf>
    <xf numFmtId="0" fontId="30" fillId="46" borderId="26" xfId="0" applyFont="1" applyFill="1" applyBorder="1" applyAlignment="1">
      <alignment horizontal="center" vertical="center"/>
    </xf>
    <xf numFmtId="0" fontId="30" fillId="46" borderId="25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27" fillId="0" borderId="0" xfId="100" applyFont="1" applyFill="1" applyBorder="1" applyAlignment="1">
      <alignment horizontal="center" vertical="center" wrapText="1"/>
      <protection/>
    </xf>
    <xf numFmtId="0" fontId="27" fillId="0" borderId="0" xfId="100" applyFont="1" applyFill="1" applyBorder="1" applyAlignment="1">
      <alignment vertical="center" wrapText="1"/>
      <protection/>
    </xf>
    <xf numFmtId="0" fontId="30" fillId="0" borderId="0" xfId="100" applyFont="1" applyFill="1" applyBorder="1" applyAlignment="1">
      <alignment horizontal="center" vertical="center"/>
      <protection/>
    </xf>
    <xf numFmtId="0" fontId="30" fillId="0" borderId="27" xfId="100" applyFont="1" applyFill="1" applyBorder="1" applyAlignment="1">
      <alignment horizontal="center" vertical="center"/>
      <protection/>
    </xf>
    <xf numFmtId="0" fontId="31" fillId="0" borderId="66" xfId="100" applyFont="1" applyFill="1" applyBorder="1" applyAlignment="1">
      <alignment horizontal="right" vertical="center" wrapText="1"/>
      <protection/>
    </xf>
    <xf numFmtId="1" fontId="31" fillId="0" borderId="67" xfId="100" applyNumberFormat="1" applyFont="1" applyFill="1" applyBorder="1" applyAlignment="1">
      <alignment horizontal="center" vertical="center"/>
      <protection/>
    </xf>
    <xf numFmtId="1" fontId="31" fillId="0" borderId="71" xfId="100" applyNumberFormat="1" applyFont="1" applyFill="1" applyBorder="1" applyAlignment="1">
      <alignment horizontal="center" vertical="center"/>
      <protection/>
    </xf>
    <xf numFmtId="49" fontId="30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 wrapText="1"/>
    </xf>
    <xf numFmtId="0" fontId="25" fillId="0" borderId="0" xfId="100" applyFont="1" applyFill="1" applyBorder="1" applyAlignment="1">
      <alignment horizontal="right" vertical="top" wrapText="1"/>
      <protection/>
    </xf>
    <xf numFmtId="0" fontId="20" fillId="0" borderId="0" xfId="0" applyFont="1" applyAlignment="1">
      <alignment vertical="center"/>
    </xf>
    <xf numFmtId="0" fontId="25" fillId="0" borderId="0" xfId="100" applyFont="1" applyFill="1" applyBorder="1" applyAlignment="1">
      <alignment horizontal="left" vertical="center" wrapText="1" indent="3"/>
      <protection/>
    </xf>
    <xf numFmtId="1" fontId="28" fillId="48" borderId="0" xfId="100" applyNumberFormat="1" applyFont="1" applyFill="1" applyBorder="1" applyAlignment="1">
      <alignment horizontal="center" vertical="center"/>
      <protection/>
    </xf>
    <xf numFmtId="0" fontId="25" fillId="48" borderId="0" xfId="100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vertical="center"/>
    </xf>
    <xf numFmtId="0" fontId="30" fillId="0" borderId="0" xfId="100" applyFont="1" applyFill="1" applyAlignment="1">
      <alignment vertical="center"/>
      <protection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100" applyFont="1" applyFill="1" applyAlignment="1">
      <alignment horizontal="justify" vertical="center"/>
      <protection/>
    </xf>
    <xf numFmtId="0" fontId="31" fillId="0" borderId="0" xfId="100" applyFont="1" applyFill="1" applyAlignment="1">
      <alignment vertical="center"/>
      <protection/>
    </xf>
    <xf numFmtId="0" fontId="20" fillId="0" borderId="0" xfId="0" applyFont="1" applyFill="1" applyAlignment="1">
      <alignment horizontal="center" vertical="center"/>
    </xf>
    <xf numFmtId="0" fontId="27" fillId="0" borderId="0" xfId="99" applyFont="1" applyAlignment="1">
      <alignment vertical="center"/>
      <protection/>
    </xf>
    <xf numFmtId="1" fontId="31" fillId="46" borderId="26" xfId="0" applyNumberFormat="1" applyFont="1" applyFill="1" applyBorder="1" applyAlignment="1">
      <alignment horizontal="center" vertical="center"/>
    </xf>
    <xf numFmtId="0" fontId="30" fillId="46" borderId="56" xfId="0" applyFont="1" applyFill="1" applyBorder="1" applyAlignment="1">
      <alignment horizontal="justify" vertical="center" wrapText="1"/>
    </xf>
    <xf numFmtId="0" fontId="30" fillId="46" borderId="72" xfId="0" applyFont="1" applyFill="1" applyBorder="1" applyAlignment="1">
      <alignment horizontal="left" vertical="center" wrapText="1"/>
    </xf>
    <xf numFmtId="0" fontId="35" fillId="46" borderId="73" xfId="100" applyFont="1" applyFill="1" applyBorder="1" applyAlignment="1">
      <alignment horizontal="center" vertical="center"/>
      <protection/>
    </xf>
    <xf numFmtId="0" fontId="35" fillId="46" borderId="74" xfId="100" applyFont="1" applyFill="1" applyBorder="1" applyAlignment="1">
      <alignment horizontal="center" vertical="center"/>
      <protection/>
    </xf>
    <xf numFmtId="0" fontId="27" fillId="0" borderId="67" xfId="100" applyFont="1" applyFill="1" applyBorder="1" applyAlignment="1">
      <alignment vertical="center" wrapText="1"/>
      <protection/>
    </xf>
    <xf numFmtId="1" fontId="31" fillId="10" borderId="75" xfId="100" applyNumberFormat="1" applyFont="1" applyFill="1" applyBorder="1" applyAlignment="1">
      <alignment horizontal="center" vertical="center"/>
      <protection/>
    </xf>
    <xf numFmtId="0" fontId="59" fillId="0" borderId="0" xfId="100" applyFont="1" applyFill="1" applyBorder="1" applyAlignment="1">
      <alignment vertical="center" wrapText="1"/>
      <protection/>
    </xf>
    <xf numFmtId="49" fontId="30" fillId="0" borderId="14" xfId="92" applyNumberFormat="1" applyFont="1" applyFill="1" applyBorder="1" applyAlignment="1">
      <alignment horizontal="center" vertical="center" wrapText="1"/>
      <protection/>
    </xf>
    <xf numFmtId="1" fontId="31" fillId="49" borderId="19" xfId="100" applyNumberFormat="1" applyFont="1" applyFill="1" applyBorder="1" applyAlignment="1">
      <alignment horizontal="center" vertical="center"/>
      <protection/>
    </xf>
    <xf numFmtId="189" fontId="31" fillId="49" borderId="19" xfId="100" applyNumberFormat="1" applyFont="1" applyFill="1" applyBorder="1" applyAlignment="1">
      <alignment horizontal="center" vertical="center"/>
      <protection/>
    </xf>
    <xf numFmtId="49" fontId="30" fillId="0" borderId="25" xfId="92" applyNumberFormat="1" applyFont="1" applyBorder="1" applyAlignment="1">
      <alignment horizontal="center" vertical="center" wrapText="1"/>
      <protection/>
    </xf>
    <xf numFmtId="0" fontId="31" fillId="46" borderId="25" xfId="100" applyFont="1" applyFill="1" applyBorder="1" applyAlignment="1">
      <alignment horizontal="center" vertical="center"/>
      <protection/>
    </xf>
    <xf numFmtId="0" fontId="31" fillId="46" borderId="26" xfId="0" applyFont="1" applyFill="1" applyBorder="1" applyAlignment="1">
      <alignment horizontal="center" vertical="center"/>
    </xf>
    <xf numFmtId="1" fontId="30" fillId="46" borderId="60" xfId="100" applyNumberFormat="1" applyFont="1" applyFill="1" applyBorder="1" applyAlignment="1">
      <alignment horizontal="center" vertical="center"/>
      <protection/>
    </xf>
    <xf numFmtId="0" fontId="31" fillId="46" borderId="25" xfId="0" applyFont="1" applyFill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30" fillId="46" borderId="60" xfId="0" applyFont="1" applyFill="1" applyBorder="1" applyAlignment="1">
      <alignment horizontal="center" vertical="center"/>
    </xf>
    <xf numFmtId="0" fontId="30" fillId="46" borderId="22" xfId="0" applyFont="1" applyFill="1" applyBorder="1" applyAlignment="1">
      <alignment horizontal="left" vertical="center" wrapText="1"/>
    </xf>
    <xf numFmtId="0" fontId="30" fillId="0" borderId="21" xfId="100" applyFont="1" applyFill="1" applyBorder="1" applyAlignment="1">
      <alignment horizontal="center" vertical="center"/>
      <protection/>
    </xf>
    <xf numFmtId="0" fontId="31" fillId="0" borderId="22" xfId="100" applyFont="1" applyBorder="1" applyAlignment="1">
      <alignment horizontal="center" vertical="center"/>
      <protection/>
    </xf>
    <xf numFmtId="0" fontId="31" fillId="0" borderId="15" xfId="100" applyFont="1" applyBorder="1" applyAlignment="1">
      <alignment horizontal="center" vertical="center"/>
      <protection/>
    </xf>
    <xf numFmtId="0" fontId="30" fillId="46" borderId="34" xfId="100" applyFont="1" applyFill="1" applyBorder="1" applyAlignment="1">
      <alignment horizontal="center" vertical="center"/>
      <protection/>
    </xf>
    <xf numFmtId="0" fontId="30" fillId="46" borderId="26" xfId="100" applyFont="1" applyFill="1" applyBorder="1" applyAlignment="1">
      <alignment horizontal="center" vertical="center"/>
      <protection/>
    </xf>
    <xf numFmtId="1" fontId="30" fillId="46" borderId="60" xfId="100" applyNumberFormat="1" applyFont="1" applyFill="1" applyBorder="1" applyAlignment="1">
      <alignment horizontal="center" vertical="center"/>
      <protection/>
    </xf>
    <xf numFmtId="0" fontId="28" fillId="0" borderId="26" xfId="100" applyFont="1" applyBorder="1" applyAlignment="1">
      <alignment vertical="center"/>
      <protection/>
    </xf>
    <xf numFmtId="0" fontId="30" fillId="0" borderId="54" xfId="100" applyFont="1" applyBorder="1" applyAlignment="1">
      <alignment horizontal="center" vertical="center"/>
      <protection/>
    </xf>
    <xf numFmtId="189" fontId="30" fillId="46" borderId="60" xfId="100" applyNumberFormat="1" applyFont="1" applyFill="1" applyBorder="1" applyAlignment="1">
      <alignment horizontal="center" vertical="center"/>
      <protection/>
    </xf>
    <xf numFmtId="49" fontId="30" fillId="0" borderId="21" xfId="92" applyNumberFormat="1" applyFont="1" applyFill="1" applyBorder="1" applyAlignment="1">
      <alignment horizontal="center" vertical="center" wrapText="1"/>
      <protection/>
    </xf>
    <xf numFmtId="0" fontId="30" fillId="0" borderId="22" xfId="0" applyFont="1" applyFill="1" applyBorder="1" applyAlignment="1">
      <alignment horizontal="left" vertical="center" wrapText="1"/>
    </xf>
    <xf numFmtId="49" fontId="30" fillId="0" borderId="25" xfId="92" applyNumberFormat="1" applyFont="1" applyFill="1" applyBorder="1" applyAlignment="1">
      <alignment horizontal="center" vertical="center" wrapText="1"/>
      <protection/>
    </xf>
    <xf numFmtId="0" fontId="30" fillId="0" borderId="26" xfId="0" applyFont="1" applyFill="1" applyBorder="1" applyAlignment="1">
      <alignment horizontal="justify" vertical="center" wrapText="1"/>
    </xf>
    <xf numFmtId="0" fontId="28" fillId="0" borderId="26" xfId="100" applyFont="1" applyFill="1" applyBorder="1" applyAlignment="1">
      <alignment vertical="center"/>
      <protection/>
    </xf>
    <xf numFmtId="189" fontId="30" fillId="0" borderId="60" xfId="100" applyNumberFormat="1" applyFont="1" applyFill="1" applyBorder="1" applyAlignment="1">
      <alignment horizontal="center" vertical="center"/>
      <protection/>
    </xf>
    <xf numFmtId="0" fontId="52" fillId="0" borderId="54" xfId="100" applyFont="1" applyFill="1" applyBorder="1" applyAlignment="1">
      <alignment horizontal="center" vertical="center"/>
      <protection/>
    </xf>
    <xf numFmtId="0" fontId="30" fillId="0" borderId="54" xfId="100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" fontId="30" fillId="46" borderId="0" xfId="100" applyNumberFormat="1" applyFont="1" applyFill="1" applyBorder="1" applyAlignment="1">
      <alignment horizontal="center" vertical="center"/>
      <protection/>
    </xf>
    <xf numFmtId="0" fontId="31" fillId="10" borderId="0" xfId="100" applyFont="1" applyFill="1" applyBorder="1" applyAlignment="1">
      <alignment horizontal="center" vertical="center"/>
      <protection/>
    </xf>
    <xf numFmtId="1" fontId="44" fillId="0" borderId="0" xfId="100" applyNumberFormat="1" applyFont="1" applyFill="1" applyBorder="1" applyAlignment="1">
      <alignment horizontal="center" vertical="center"/>
      <protection/>
    </xf>
    <xf numFmtId="1" fontId="30" fillId="0" borderId="0" xfId="100" applyNumberFormat="1" applyFont="1" applyFill="1" applyBorder="1" applyAlignment="1">
      <alignment horizontal="center" vertical="center"/>
      <protection/>
    </xf>
    <xf numFmtId="1" fontId="25" fillId="0" borderId="0" xfId="100" applyNumberFormat="1" applyFont="1" applyFill="1" applyBorder="1" applyAlignment="1">
      <alignment horizontal="center" vertical="center"/>
      <protection/>
    </xf>
    <xf numFmtId="189" fontId="25" fillId="0" borderId="0" xfId="100" applyNumberFormat="1" applyFont="1" applyFill="1" applyBorder="1" applyAlignment="1">
      <alignment horizontal="center" vertical="center"/>
      <protection/>
    </xf>
    <xf numFmtId="1" fontId="31" fillId="10" borderId="0" xfId="100" applyNumberFormat="1" applyFont="1" applyFill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89" fontId="31" fillId="10" borderId="0" xfId="100" applyNumberFormat="1" applyFont="1" applyFill="1" applyBorder="1" applyAlignment="1">
      <alignment horizontal="center" vertical="center"/>
      <protection/>
    </xf>
    <xf numFmtId="1" fontId="31" fillId="45" borderId="0" xfId="100" applyNumberFormat="1" applyFont="1" applyFill="1" applyBorder="1" applyAlignment="1">
      <alignment horizontal="center" vertical="center"/>
      <protection/>
    </xf>
    <xf numFmtId="0" fontId="30" fillId="46" borderId="0" xfId="0" applyFont="1" applyFill="1" applyBorder="1" applyAlignment="1">
      <alignment horizontal="center" vertical="center"/>
    </xf>
    <xf numFmtId="189" fontId="31" fillId="45" borderId="0" xfId="100" applyNumberFormat="1" applyFont="1" applyFill="1" applyBorder="1" applyAlignment="1">
      <alignment horizontal="center" vertical="center"/>
      <protection/>
    </xf>
    <xf numFmtId="1" fontId="31" fillId="0" borderId="0" xfId="100" applyNumberFormat="1" applyFont="1" applyFill="1" applyBorder="1" applyAlignment="1">
      <alignment horizontal="center" vertical="center"/>
      <protection/>
    </xf>
    <xf numFmtId="0" fontId="30" fillId="0" borderId="0" xfId="100" applyFont="1" applyBorder="1" applyAlignment="1">
      <alignment horizontal="center" vertical="center"/>
      <protection/>
    </xf>
    <xf numFmtId="189" fontId="30" fillId="46" borderId="0" xfId="100" applyNumberFormat="1" applyFont="1" applyFill="1" applyBorder="1" applyAlignment="1">
      <alignment horizontal="center" vertical="center"/>
      <protection/>
    </xf>
    <xf numFmtId="189" fontId="31" fillId="45" borderId="0" xfId="100" applyNumberFormat="1" applyFont="1" applyFill="1" applyBorder="1" applyAlignment="1">
      <alignment horizontal="center" vertical="center"/>
      <protection/>
    </xf>
    <xf numFmtId="189" fontId="31" fillId="0" borderId="0" xfId="100" applyNumberFormat="1" applyFont="1" applyFill="1" applyBorder="1" applyAlignment="1">
      <alignment horizontal="center" vertical="center"/>
      <protection/>
    </xf>
    <xf numFmtId="189" fontId="30" fillId="0" borderId="0" xfId="100" applyNumberFormat="1" applyFont="1" applyFill="1" applyBorder="1" applyAlignment="1">
      <alignment horizontal="center" vertical="center"/>
      <protection/>
    </xf>
    <xf numFmtId="189" fontId="31" fillId="49" borderId="0" xfId="100" applyNumberFormat="1" applyFont="1" applyFill="1" applyBorder="1" applyAlignment="1">
      <alignment horizontal="center" vertical="center"/>
      <protection/>
    </xf>
    <xf numFmtId="189" fontId="30" fillId="0" borderId="0" xfId="100" applyNumberFormat="1" applyFont="1" applyFill="1" applyBorder="1" applyAlignment="1">
      <alignment horizontal="center" vertical="center"/>
      <protection/>
    </xf>
    <xf numFmtId="189" fontId="31" fillId="2" borderId="0" xfId="0" applyNumberFormat="1" applyFont="1" applyFill="1" applyBorder="1" applyAlignment="1">
      <alignment horizontal="center" vertical="center"/>
    </xf>
    <xf numFmtId="49" fontId="20" fillId="0" borderId="0" xfId="100" applyNumberFormat="1" applyFont="1" applyBorder="1" applyAlignment="1">
      <alignment horizontal="center" vertical="center" wrapText="1"/>
      <protection/>
    </xf>
    <xf numFmtId="1" fontId="25" fillId="0" borderId="0" xfId="100" applyNumberFormat="1" applyFont="1" applyFill="1" applyBorder="1" applyAlignment="1">
      <alignment horizontal="center" vertical="top" wrapText="1"/>
      <protection/>
    </xf>
    <xf numFmtId="0" fontId="25" fillId="0" borderId="0" xfId="100" applyFont="1" applyFill="1" applyBorder="1" applyAlignment="1">
      <alignment horizontal="center" vertical="top" wrapText="1"/>
      <protection/>
    </xf>
    <xf numFmtId="49" fontId="25" fillId="0" borderId="0" xfId="100" applyNumberFormat="1" applyFont="1" applyFill="1" applyBorder="1" applyAlignment="1">
      <alignment horizontal="center" vertical="top" wrapText="1"/>
      <protection/>
    </xf>
    <xf numFmtId="49" fontId="25" fillId="0" borderId="0" xfId="100" applyNumberFormat="1" applyFont="1" applyFill="1" applyBorder="1" applyAlignment="1">
      <alignment horizontal="center" vertical="top" wrapText="1"/>
      <protection/>
    </xf>
    <xf numFmtId="0" fontId="30" fillId="0" borderId="0" xfId="100" applyFont="1" applyFill="1" applyAlignment="1">
      <alignment horizontal="center" vertical="center"/>
      <protection/>
    </xf>
    <xf numFmtId="0" fontId="80" fillId="0" borderId="0" xfId="100" applyFont="1" applyAlignment="1">
      <alignment vertical="center"/>
      <protection/>
    </xf>
    <xf numFmtId="1" fontId="28" fillId="0" borderId="24" xfId="100" applyNumberFormat="1" applyFont="1" applyFill="1" applyBorder="1" applyAlignment="1">
      <alignment horizontal="center" vertical="center"/>
      <protection/>
    </xf>
    <xf numFmtId="1" fontId="25" fillId="0" borderId="20" xfId="100" applyNumberFormat="1" applyFont="1" applyFill="1" applyBorder="1" applyAlignment="1">
      <alignment horizontal="center" vertical="center" wrapText="1"/>
      <protection/>
    </xf>
    <xf numFmtId="0" fontId="25" fillId="0" borderId="20" xfId="100" applyFont="1" applyFill="1" applyBorder="1" applyAlignment="1">
      <alignment horizontal="center" vertical="center" wrapText="1"/>
      <protection/>
    </xf>
    <xf numFmtId="49" fontId="25" fillId="0" borderId="20" xfId="100" applyNumberFormat="1" applyFont="1" applyFill="1" applyBorder="1" applyAlignment="1">
      <alignment horizontal="center" vertical="center" wrapText="1"/>
      <protection/>
    </xf>
    <xf numFmtId="49" fontId="25" fillId="0" borderId="20" xfId="100" applyNumberFormat="1" applyFont="1" applyFill="1" applyBorder="1" applyAlignment="1">
      <alignment horizontal="center" vertical="center" wrapText="1"/>
      <protection/>
    </xf>
    <xf numFmtId="189" fontId="25" fillId="0" borderId="20" xfId="100" applyNumberFormat="1" applyFont="1" applyFill="1" applyBorder="1" applyAlignment="1">
      <alignment horizontal="center" vertical="center" wrapText="1"/>
      <protection/>
    </xf>
    <xf numFmtId="0" fontId="30" fillId="0" borderId="55" xfId="100" applyFont="1" applyFill="1" applyBorder="1" applyAlignment="1">
      <alignment horizontal="center" vertical="center"/>
      <protection/>
    </xf>
    <xf numFmtId="189" fontId="31" fillId="0" borderId="47" xfId="100" applyNumberFormat="1" applyFont="1" applyFill="1" applyBorder="1" applyAlignment="1">
      <alignment horizontal="center" vertical="center"/>
      <protection/>
    </xf>
    <xf numFmtId="0" fontId="25" fillId="0" borderId="20" xfId="100" applyNumberFormat="1" applyFont="1" applyFill="1" applyBorder="1" applyAlignment="1">
      <alignment horizontal="center" vertical="center" wrapText="1"/>
      <protection/>
    </xf>
    <xf numFmtId="0" fontId="30" fillId="0" borderId="19" xfId="100" applyFont="1" applyFill="1" applyBorder="1" applyAlignment="1">
      <alignment horizontal="center" vertical="center" wrapText="1"/>
      <protection/>
    </xf>
    <xf numFmtId="0" fontId="44" fillId="0" borderId="0" xfId="99" applyFont="1" applyBorder="1" applyAlignment="1">
      <alignment vertical="top" wrapText="1"/>
      <protection/>
    </xf>
    <xf numFmtId="0" fontId="44" fillId="0" borderId="61" xfId="99" applyFont="1" applyBorder="1" applyAlignment="1">
      <alignment vertical="top" wrapText="1"/>
      <protection/>
    </xf>
    <xf numFmtId="0" fontId="30" fillId="46" borderId="26" xfId="0" applyFont="1" applyFill="1" applyBorder="1" applyAlignment="1">
      <alignment horizontal="left" vertical="center" wrapText="1"/>
    </xf>
    <xf numFmtId="0" fontId="44" fillId="0" borderId="0" xfId="99" applyFont="1" applyBorder="1" applyAlignment="1">
      <alignment horizontal="left" vertical="top" wrapText="1"/>
      <protection/>
    </xf>
    <xf numFmtId="49" fontId="20" fillId="0" borderId="37" xfId="99" applyNumberFormat="1" applyFont="1" applyBorder="1" applyAlignment="1">
      <alignment horizontal="center" vertical="center" textRotation="90" wrapText="1"/>
      <protection/>
    </xf>
    <xf numFmtId="49" fontId="20" fillId="0" borderId="50" xfId="99" applyNumberFormat="1" applyFont="1" applyBorder="1" applyAlignment="1">
      <alignment horizontal="center" vertical="center" textRotation="90" wrapText="1"/>
      <protection/>
    </xf>
    <xf numFmtId="49" fontId="20" fillId="0" borderId="28" xfId="99" applyNumberFormat="1" applyFont="1" applyBorder="1" applyAlignment="1">
      <alignment horizontal="center" vertical="center" textRotation="90" wrapText="1"/>
      <protection/>
    </xf>
    <xf numFmtId="0" fontId="20" fillId="0" borderId="24" xfId="99" applyFont="1" applyBorder="1" applyAlignment="1">
      <alignment horizontal="center" vertical="center"/>
      <protection/>
    </xf>
    <xf numFmtId="0" fontId="20" fillId="0" borderId="53" xfId="99" applyFont="1" applyBorder="1" applyAlignment="1">
      <alignment horizontal="center" vertical="center"/>
      <protection/>
    </xf>
    <xf numFmtId="0" fontId="20" fillId="0" borderId="23" xfId="99" applyFont="1" applyBorder="1" applyAlignment="1">
      <alignment horizontal="center" vertical="center"/>
      <protection/>
    </xf>
    <xf numFmtId="0" fontId="30" fillId="0" borderId="0" xfId="99" applyFont="1" applyAlignment="1">
      <alignment horizontal="center"/>
      <protection/>
    </xf>
    <xf numFmtId="0" fontId="30" fillId="0" borderId="0" xfId="99" applyFont="1" applyAlignment="1">
      <alignment horizontal="center"/>
      <protection/>
    </xf>
    <xf numFmtId="0" fontId="30" fillId="0" borderId="0" xfId="99" applyFont="1" applyFill="1" applyAlignment="1">
      <alignment horizontal="center"/>
      <protection/>
    </xf>
    <xf numFmtId="0" fontId="25" fillId="0" borderId="37" xfId="99" applyFont="1" applyBorder="1" applyAlignment="1">
      <alignment horizontal="center" vertical="center" textRotation="90"/>
      <protection/>
    </xf>
    <xf numFmtId="0" fontId="25" fillId="0" borderId="50" xfId="99" applyFont="1" applyBorder="1" applyAlignment="1">
      <alignment horizontal="center" vertical="center" textRotation="90"/>
      <protection/>
    </xf>
    <xf numFmtId="0" fontId="25" fillId="0" borderId="28" xfId="99" applyFont="1" applyBorder="1" applyAlignment="1">
      <alignment horizontal="center" vertical="center" textRotation="90"/>
      <protection/>
    </xf>
    <xf numFmtId="0" fontId="33" fillId="0" borderId="0" xfId="99" applyFont="1" applyAlignment="1">
      <alignment horizontal="center"/>
      <protection/>
    </xf>
    <xf numFmtId="0" fontId="26" fillId="0" borderId="0" xfId="99" applyFont="1" applyFill="1" applyAlignment="1">
      <alignment horizontal="center"/>
      <protection/>
    </xf>
    <xf numFmtId="0" fontId="26" fillId="0" borderId="0" xfId="99" applyFont="1" applyAlignment="1">
      <alignment horizontal="center"/>
      <protection/>
    </xf>
    <xf numFmtId="0" fontId="44" fillId="0" borderId="0" xfId="99" applyFont="1" applyAlignment="1">
      <alignment horizontal="left" vertical="top" wrapText="1"/>
      <protection/>
    </xf>
    <xf numFmtId="0" fontId="30" fillId="0" borderId="0" xfId="99" applyFont="1" applyFill="1" applyBorder="1" applyAlignment="1">
      <alignment horizontal="center"/>
      <protection/>
    </xf>
    <xf numFmtId="0" fontId="44" fillId="0" borderId="52" xfId="99" applyFont="1" applyBorder="1" applyAlignment="1">
      <alignment horizontal="left" vertical="top" wrapText="1"/>
      <protection/>
    </xf>
    <xf numFmtId="0" fontId="27" fillId="0" borderId="0" xfId="99" applyFont="1" applyAlignment="1">
      <alignment horizontal="center"/>
      <protection/>
    </xf>
    <xf numFmtId="49" fontId="41" fillId="0" borderId="0" xfId="99" applyNumberFormat="1" applyFont="1" applyAlignment="1">
      <alignment vertical="top" wrapText="1"/>
      <protection/>
    </xf>
    <xf numFmtId="0" fontId="31" fillId="0" borderId="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76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77" xfId="0" applyFont="1" applyBorder="1" applyAlignment="1">
      <alignment horizontal="center" vertical="center" wrapText="1"/>
    </xf>
    <xf numFmtId="0" fontId="42" fillId="0" borderId="78" xfId="0" applyFont="1" applyBorder="1" applyAlignment="1">
      <alignment horizontal="center" vertical="center" wrapText="1"/>
    </xf>
    <xf numFmtId="0" fontId="42" fillId="0" borderId="79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textRotation="90" wrapText="1"/>
    </xf>
    <xf numFmtId="0" fontId="42" fillId="0" borderId="38" xfId="0" applyFont="1" applyBorder="1" applyAlignment="1">
      <alignment horizontal="center" vertical="center" textRotation="90" wrapText="1"/>
    </xf>
    <xf numFmtId="0" fontId="42" fillId="0" borderId="25" xfId="0" applyFont="1" applyBorder="1" applyAlignment="1">
      <alignment horizontal="center" vertical="center" textRotation="90" wrapText="1"/>
    </xf>
    <xf numFmtId="0" fontId="42" fillId="0" borderId="15" xfId="0" applyFont="1" applyBorder="1" applyAlignment="1">
      <alignment horizontal="center" vertical="center" textRotation="90" wrapText="1"/>
    </xf>
    <xf numFmtId="0" fontId="42" fillId="0" borderId="39" xfId="0" applyFont="1" applyBorder="1" applyAlignment="1">
      <alignment horizontal="center" vertical="center" textRotation="90" wrapText="1"/>
    </xf>
    <xf numFmtId="0" fontId="42" fillId="0" borderId="26" xfId="0" applyFont="1" applyBorder="1" applyAlignment="1">
      <alignment horizontal="center" vertical="center" textRotation="90" wrapText="1"/>
    </xf>
    <xf numFmtId="0" fontId="42" fillId="0" borderId="80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/>
    </xf>
    <xf numFmtId="0" fontId="42" fillId="0" borderId="82" xfId="0" applyFont="1" applyBorder="1" applyAlignment="1">
      <alignment horizontal="center" vertical="center" textRotation="90" wrapText="1"/>
    </xf>
    <xf numFmtId="0" fontId="42" fillId="0" borderId="58" xfId="0" applyFont="1" applyBorder="1" applyAlignment="1">
      <alignment horizontal="center" vertical="center" textRotation="90" wrapText="1"/>
    </xf>
    <xf numFmtId="0" fontId="42" fillId="0" borderId="75" xfId="0" applyFont="1" applyBorder="1" applyAlignment="1">
      <alignment horizontal="center" vertical="center" textRotation="90" wrapText="1"/>
    </xf>
    <xf numFmtId="0" fontId="42" fillId="0" borderId="68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 wrapText="1"/>
    </xf>
    <xf numFmtId="0" fontId="42" fillId="0" borderId="69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/>
    </xf>
    <xf numFmtId="0" fontId="30" fillId="0" borderId="63" xfId="100" applyFont="1" applyFill="1" applyBorder="1" applyAlignment="1">
      <alignment horizontal="left" vertical="center" wrapText="1"/>
      <protection/>
    </xf>
    <xf numFmtId="0" fontId="30" fillId="0" borderId="0" xfId="100" applyFont="1" applyFill="1" applyBorder="1" applyAlignment="1">
      <alignment horizontal="left" vertical="center" wrapText="1"/>
      <protection/>
    </xf>
    <xf numFmtId="0" fontId="31" fillId="0" borderId="0" xfId="100" applyFont="1" applyBorder="1" applyAlignment="1">
      <alignment horizontal="left" vertical="center"/>
      <protection/>
    </xf>
    <xf numFmtId="0" fontId="31" fillId="0" borderId="63" xfId="100" applyFont="1" applyFill="1" applyBorder="1" applyAlignment="1">
      <alignment horizontal="left" vertical="center" wrapText="1"/>
      <protection/>
    </xf>
    <xf numFmtId="0" fontId="31" fillId="0" borderId="0" xfId="100" applyFont="1" applyFill="1" applyBorder="1" applyAlignment="1">
      <alignment horizontal="left" vertical="center" wrapText="1"/>
      <protection/>
    </xf>
    <xf numFmtId="0" fontId="42" fillId="0" borderId="30" xfId="0" applyFont="1" applyBorder="1" applyAlignment="1">
      <alignment horizontal="center" vertical="center" textRotation="90" wrapText="1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48" xfId="0" applyFont="1" applyBorder="1" applyAlignment="1">
      <alignment horizontal="center" vertical="center" textRotation="90" wrapText="1"/>
    </xf>
    <xf numFmtId="0" fontId="42" fillId="0" borderId="31" xfId="0" applyFont="1" applyBorder="1" applyAlignment="1">
      <alignment horizontal="center" vertical="center" textRotation="90" wrapText="1"/>
    </xf>
    <xf numFmtId="0" fontId="42" fillId="0" borderId="38" xfId="0" applyFont="1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/>
    </xf>
    <xf numFmtId="0" fontId="20" fillId="0" borderId="20" xfId="100" applyFont="1" applyFill="1" applyBorder="1" applyAlignment="1">
      <alignment horizontal="center" vertical="center" wrapText="1"/>
      <protection/>
    </xf>
    <xf numFmtId="1" fontId="20" fillId="0" borderId="20" xfId="100" applyNumberFormat="1" applyFont="1" applyFill="1" applyBorder="1" applyAlignment="1">
      <alignment horizontal="center" vertical="center" wrapText="1"/>
      <protection/>
    </xf>
    <xf numFmtId="0" fontId="20" fillId="0" borderId="20" xfId="100" applyFont="1" applyFill="1" applyBorder="1" applyAlignment="1">
      <alignment horizontal="center" vertical="center" textRotation="90" wrapText="1"/>
      <protection/>
    </xf>
    <xf numFmtId="0" fontId="30" fillId="46" borderId="0" xfId="100" applyFont="1" applyFill="1" applyBorder="1" applyAlignment="1">
      <alignment horizontal="left" vertical="center" wrapText="1"/>
      <protection/>
    </xf>
    <xf numFmtId="0" fontId="25" fillId="0" borderId="0" xfId="100" applyFont="1" applyAlignment="1">
      <alignment horizontal="center"/>
      <protection/>
    </xf>
    <xf numFmtId="0" fontId="25" fillId="0" borderId="20" xfId="100" applyFont="1" applyFill="1" applyBorder="1" applyAlignment="1">
      <alignment horizontal="left" vertical="center" wrapText="1" indent="4"/>
      <protection/>
    </xf>
    <xf numFmtId="49" fontId="30" fillId="0" borderId="0" xfId="0" applyNumberFormat="1" applyFont="1" applyFill="1" applyBorder="1" applyAlignment="1">
      <alignment vertical="top" wrapText="1"/>
    </xf>
    <xf numFmtId="0" fontId="25" fillId="0" borderId="20" xfId="100" applyFont="1" applyFill="1" applyBorder="1" applyAlignment="1">
      <alignment horizontal="center" vertical="center" wrapText="1"/>
      <protection/>
    </xf>
    <xf numFmtId="0" fontId="28" fillId="2" borderId="57" xfId="0" applyFont="1" applyFill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/>
    </xf>
    <xf numFmtId="0" fontId="48" fillId="0" borderId="20" xfId="100" applyFont="1" applyFill="1" applyBorder="1" applyAlignment="1">
      <alignment horizontal="center" vertical="top" wrapText="1"/>
      <protection/>
    </xf>
    <xf numFmtId="0" fontId="48" fillId="0" borderId="20" xfId="100" applyFont="1" applyFill="1" applyBorder="1" applyAlignment="1">
      <alignment horizontal="center" vertical="center" wrapText="1"/>
      <protection/>
    </xf>
    <xf numFmtId="49" fontId="20" fillId="0" borderId="20" xfId="92" applyNumberFormat="1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textRotation="90" wrapText="1"/>
    </xf>
    <xf numFmtId="0" fontId="20" fillId="0" borderId="58" xfId="0" applyFont="1" applyBorder="1" applyAlignment="1">
      <alignment horizontal="center" vertical="center" textRotation="90" wrapText="1"/>
    </xf>
    <xf numFmtId="0" fontId="20" fillId="0" borderId="75" xfId="0" applyFont="1" applyBorder="1" applyAlignment="1">
      <alignment horizontal="center" vertical="center" textRotation="90" wrapText="1"/>
    </xf>
    <xf numFmtId="0" fontId="20" fillId="0" borderId="49" xfId="0" applyFont="1" applyBorder="1" applyAlignment="1">
      <alignment horizontal="center" vertical="center" textRotation="90" wrapText="1"/>
    </xf>
    <xf numFmtId="0" fontId="20" fillId="0" borderId="30" xfId="0" applyFont="1" applyBorder="1" applyAlignment="1">
      <alignment horizontal="center" vertical="center" textRotation="90" wrapText="1"/>
    </xf>
    <xf numFmtId="0" fontId="20" fillId="0" borderId="50" xfId="0" applyFont="1" applyBorder="1" applyAlignment="1">
      <alignment horizontal="center" vertical="center" textRotation="90" wrapText="1"/>
    </xf>
    <xf numFmtId="0" fontId="20" fillId="0" borderId="48" xfId="0" applyFont="1" applyBorder="1" applyAlignment="1">
      <alignment horizontal="center" vertical="center" textRotation="90" wrapText="1"/>
    </xf>
    <xf numFmtId="0" fontId="20" fillId="0" borderId="51" xfId="0" applyFont="1" applyBorder="1" applyAlignment="1">
      <alignment horizontal="center" vertical="center" textRotation="90" wrapText="1"/>
    </xf>
    <xf numFmtId="0" fontId="20" fillId="0" borderId="31" xfId="0" applyFont="1" applyBorder="1" applyAlignment="1">
      <alignment horizontal="center" vertical="center" textRotation="90" wrapText="1"/>
    </xf>
    <xf numFmtId="0" fontId="20" fillId="0" borderId="38" xfId="0" applyFont="1" applyFill="1" applyBorder="1" applyAlignment="1">
      <alignment horizontal="center" vertical="center" textRotation="90" wrapText="1"/>
    </xf>
    <xf numFmtId="0" fontId="32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 vertical="center" textRotation="90" wrapText="1"/>
    </xf>
    <xf numFmtId="0" fontId="32" fillId="0" borderId="48" xfId="0" applyFont="1" applyFill="1" applyBorder="1" applyAlignment="1">
      <alignment/>
    </xf>
    <xf numFmtId="0" fontId="20" fillId="0" borderId="39" xfId="0" applyFont="1" applyFill="1" applyBorder="1" applyAlignment="1">
      <alignment horizontal="center" vertical="center" textRotation="90" wrapText="1"/>
    </xf>
    <xf numFmtId="0" fontId="32" fillId="0" borderId="31" xfId="0" applyFont="1" applyFill="1" applyBorder="1" applyAlignment="1">
      <alignment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38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textRotation="90" wrapText="1"/>
    </xf>
    <xf numFmtId="0" fontId="20" fillId="0" borderId="39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textRotation="90" wrapText="1"/>
    </xf>
    <xf numFmtId="0" fontId="20" fillId="0" borderId="80" xfId="0" applyFont="1" applyFill="1" applyBorder="1" applyAlignment="1">
      <alignment horizontal="center" vertical="center" wrapText="1"/>
    </xf>
    <xf numFmtId="0" fontId="32" fillId="0" borderId="81" xfId="0" applyFont="1" applyFill="1" applyBorder="1" applyAlignment="1">
      <alignment/>
    </xf>
    <xf numFmtId="0" fontId="32" fillId="0" borderId="83" xfId="0" applyFont="1" applyFill="1" applyBorder="1" applyAlignment="1">
      <alignment/>
    </xf>
    <xf numFmtId="0" fontId="29" fillId="0" borderId="80" xfId="0" applyFont="1" applyFill="1" applyBorder="1" applyAlignment="1">
      <alignment horizontal="center" vertical="center" wrapText="1"/>
    </xf>
    <xf numFmtId="0" fontId="60" fillId="0" borderId="83" xfId="0" applyFont="1" applyFill="1" applyBorder="1" applyAlignment="1">
      <alignment/>
    </xf>
    <xf numFmtId="49" fontId="30" fillId="0" borderId="77" xfId="0" applyNumberFormat="1" applyFont="1" applyBorder="1" applyAlignment="1">
      <alignment horizontal="center" vertical="center" wrapText="1"/>
    </xf>
    <xf numFmtId="49" fontId="30" fillId="0" borderId="30" xfId="0" applyNumberFormat="1" applyFont="1" applyBorder="1" applyAlignment="1">
      <alignment horizontal="center" vertical="center" wrapText="1"/>
    </xf>
    <xf numFmtId="0" fontId="30" fillId="46" borderId="77" xfId="0" applyFont="1" applyFill="1" applyBorder="1" applyAlignment="1">
      <alignment horizontal="center" vertical="center"/>
    </xf>
    <xf numFmtId="0" fontId="30" fillId="46" borderId="30" xfId="0" applyFont="1" applyFill="1" applyBorder="1" applyAlignment="1">
      <alignment horizontal="center" vertical="center"/>
    </xf>
    <xf numFmtId="0" fontId="35" fillId="10" borderId="57" xfId="100" applyFont="1" applyFill="1" applyBorder="1" applyAlignment="1">
      <alignment horizontal="right" vertical="center" wrapText="1"/>
      <protection/>
    </xf>
    <xf numFmtId="0" fontId="35" fillId="10" borderId="64" xfId="100" applyFont="1" applyFill="1" applyBorder="1" applyAlignment="1">
      <alignment horizontal="right" vertical="center" wrapText="1"/>
      <protection/>
    </xf>
    <xf numFmtId="0" fontId="20" fillId="0" borderId="68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  <xf numFmtId="0" fontId="35" fillId="10" borderId="19" xfId="100" applyFont="1" applyFill="1" applyBorder="1" applyAlignment="1">
      <alignment horizontal="right" vertical="center" wrapText="1"/>
      <protection/>
    </xf>
    <xf numFmtId="0" fontId="45" fillId="0" borderId="43" xfId="100" applyFont="1" applyFill="1" applyBorder="1" applyAlignment="1">
      <alignment horizontal="left" vertical="center" wrapText="1"/>
      <protection/>
    </xf>
    <xf numFmtId="0" fontId="31" fillId="2" borderId="57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31" fillId="45" borderId="57" xfId="100" applyFont="1" applyFill="1" applyBorder="1" applyAlignment="1">
      <alignment horizontal="right" vertical="center" wrapText="1"/>
      <protection/>
    </xf>
    <xf numFmtId="0" fontId="31" fillId="45" borderId="64" xfId="100" applyFont="1" applyFill="1" applyBorder="1" applyAlignment="1">
      <alignment horizontal="right" vertical="center" wrapText="1"/>
      <protection/>
    </xf>
    <xf numFmtId="0" fontId="31" fillId="45" borderId="57" xfId="100" applyFont="1" applyFill="1" applyBorder="1" applyAlignment="1">
      <alignment horizontal="right" vertical="center" wrapText="1"/>
      <protection/>
    </xf>
    <xf numFmtId="0" fontId="31" fillId="45" borderId="64" xfId="100" applyFont="1" applyFill="1" applyBorder="1" applyAlignment="1">
      <alignment horizontal="right" vertical="center" wrapText="1"/>
      <protection/>
    </xf>
    <xf numFmtId="0" fontId="27" fillId="0" borderId="65" xfId="100" applyFont="1" applyFill="1" applyBorder="1" applyAlignment="1">
      <alignment horizontal="left" vertical="center" wrapText="1"/>
      <protection/>
    </xf>
    <xf numFmtId="0" fontId="27" fillId="0" borderId="0" xfId="100" applyFont="1" applyFill="1" applyBorder="1" applyAlignment="1">
      <alignment horizontal="left" vertical="center" wrapText="1"/>
      <protection/>
    </xf>
    <xf numFmtId="0" fontId="35" fillId="45" borderId="57" xfId="100" applyFont="1" applyFill="1" applyBorder="1" applyAlignment="1">
      <alignment horizontal="right" vertical="center" wrapText="1"/>
      <protection/>
    </xf>
    <xf numFmtId="0" fontId="35" fillId="45" borderId="64" xfId="100" applyFont="1" applyFill="1" applyBorder="1" applyAlignment="1">
      <alignment horizontal="right" vertical="center" wrapText="1"/>
      <protection/>
    </xf>
    <xf numFmtId="0" fontId="31" fillId="49" borderId="57" xfId="100" applyFont="1" applyFill="1" applyBorder="1" applyAlignment="1">
      <alignment horizontal="right" vertical="center" wrapText="1"/>
      <protection/>
    </xf>
    <xf numFmtId="0" fontId="31" fillId="49" borderId="64" xfId="100" applyFont="1" applyFill="1" applyBorder="1" applyAlignment="1">
      <alignment horizontal="right" vertical="center" wrapText="1"/>
      <protection/>
    </xf>
    <xf numFmtId="0" fontId="25" fillId="0" borderId="24" xfId="100" applyFont="1" applyFill="1" applyBorder="1" applyAlignment="1">
      <alignment horizontal="left" vertical="center" wrapText="1" indent="3"/>
      <protection/>
    </xf>
    <xf numFmtId="0" fontId="25" fillId="0" borderId="53" xfId="100" applyFont="1" applyFill="1" applyBorder="1" applyAlignment="1">
      <alignment horizontal="left" vertical="center" wrapText="1" indent="3"/>
      <protection/>
    </xf>
    <xf numFmtId="0" fontId="25" fillId="0" borderId="23" xfId="100" applyFont="1" applyFill="1" applyBorder="1" applyAlignment="1">
      <alignment horizontal="left" vertical="center" wrapText="1" indent="3"/>
      <protection/>
    </xf>
    <xf numFmtId="0" fontId="25" fillId="0" borderId="24" xfId="100" applyFont="1" applyFill="1" applyBorder="1" applyAlignment="1">
      <alignment horizontal="center" vertical="center" wrapText="1"/>
      <protection/>
    </xf>
    <xf numFmtId="0" fontId="25" fillId="0" borderId="53" xfId="100" applyFont="1" applyFill="1" applyBorder="1" applyAlignment="1">
      <alignment horizontal="center" vertical="center" wrapText="1"/>
      <protection/>
    </xf>
    <xf numFmtId="0" fontId="25" fillId="0" borderId="23" xfId="100" applyFont="1" applyFill="1" applyBorder="1" applyAlignment="1">
      <alignment horizontal="center" vertical="center" wrapText="1"/>
      <protection/>
    </xf>
    <xf numFmtId="0" fontId="30" fillId="0" borderId="0" xfId="100" applyFont="1" applyFill="1" applyAlignment="1">
      <alignment horizontal="center" vertical="center"/>
      <protection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Акцентування1" xfId="69"/>
    <cellStyle name="Акцентування2" xfId="70"/>
    <cellStyle name="Акцентування3" xfId="71"/>
    <cellStyle name="Акцентування4" xfId="72"/>
    <cellStyle name="Акцентування5" xfId="73"/>
    <cellStyle name="Акцентування6" xfId="74"/>
    <cellStyle name="Ввід" xfId="75"/>
    <cellStyle name="Percent" xfId="76"/>
    <cellStyle name="Відсотковий 2" xfId="77"/>
    <cellStyle name="Відсотковий 3" xfId="78"/>
    <cellStyle name="Вывод" xfId="79"/>
    <cellStyle name="Вычисление" xfId="80"/>
    <cellStyle name="Hyperlink" xfId="81"/>
    <cellStyle name="Гіперпосилання 2" xfId="82"/>
    <cellStyle name="Currency" xfId="83"/>
    <cellStyle name="Currency [0]" xfId="84"/>
    <cellStyle name="Грошовий 2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ичайний 2" xfId="91"/>
    <cellStyle name="Звичайний 3" xfId="92"/>
    <cellStyle name="Зв'язана клітинка" xfId="93"/>
    <cellStyle name="Итог" xfId="94"/>
    <cellStyle name="Контрольна клітинка" xfId="95"/>
    <cellStyle name="Назва" xfId="96"/>
    <cellStyle name="Нейтральный" xfId="97"/>
    <cellStyle name="Обчислення" xfId="98"/>
    <cellStyle name="Обычный_b_g_new_spets_07_12_3" xfId="99"/>
    <cellStyle name="Обычный_b_z_05_03v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Результат" xfId="108"/>
    <cellStyle name="Середній" xfId="109"/>
    <cellStyle name="Текст попередження" xfId="110"/>
    <cellStyle name="Текст пояснення" xfId="111"/>
    <cellStyle name="Comma" xfId="112"/>
    <cellStyle name="Comma [0]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ktor\perevirky\nav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4"/>
  <sheetViews>
    <sheetView view="pageBreakPreview" zoomScale="110" zoomScaleNormal="75" zoomScaleSheetLayoutView="110" zoomScalePageLayoutView="0" workbookViewId="0" topLeftCell="A1">
      <selection activeCell="AB7" sqref="AB7"/>
    </sheetView>
  </sheetViews>
  <sheetFormatPr defaultColWidth="7.00390625" defaultRowHeight="15"/>
  <cols>
    <col min="1" max="1" width="2.8515625" style="395" customWidth="1"/>
    <col min="2" max="53" width="2.7109375" style="395" customWidth="1"/>
    <col min="54" max="60" width="6.28125" style="395" customWidth="1"/>
    <col min="61" max="61" width="6.00390625" style="395" bestFit="1" customWidth="1"/>
    <col min="62" max="62" width="7.00390625" style="395" customWidth="1"/>
    <col min="63" max="16384" width="7.00390625" style="395" customWidth="1"/>
  </cols>
  <sheetData>
    <row r="1" spans="1:61" s="463" customFormat="1" ht="21">
      <c r="A1" s="462"/>
      <c r="B1" s="824" t="s">
        <v>119</v>
      </c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AF1" s="464"/>
      <c r="AP1" s="668" t="s">
        <v>199</v>
      </c>
      <c r="AQ1" s="629"/>
      <c r="AR1" s="477"/>
      <c r="AS1" s="477"/>
      <c r="AT1" s="477"/>
      <c r="AU1" s="477"/>
      <c r="AV1" s="477"/>
      <c r="AW1" s="477"/>
      <c r="AY1" s="477"/>
      <c r="AZ1" s="449" t="s">
        <v>120</v>
      </c>
      <c r="BA1" s="629"/>
      <c r="BC1" s="477"/>
      <c r="BD1" s="477"/>
      <c r="BG1" s="466"/>
      <c r="BH1" s="466"/>
      <c r="BI1" s="466"/>
    </row>
    <row r="2" spans="1:61" s="463" customFormat="1" ht="20.25" customHeight="1">
      <c r="A2" s="462"/>
      <c r="B2" s="824" t="s">
        <v>121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AP2" s="668" t="s">
        <v>200</v>
      </c>
      <c r="AQ2" s="629"/>
      <c r="AR2" s="477"/>
      <c r="AS2" s="477"/>
      <c r="AT2" s="477"/>
      <c r="AU2" s="477"/>
      <c r="AV2" s="477"/>
      <c r="AW2" s="477"/>
      <c r="AY2" s="477"/>
      <c r="AZ2" s="449" t="s">
        <v>122</v>
      </c>
      <c r="BA2" s="629"/>
      <c r="BC2" s="477"/>
      <c r="BD2" s="477"/>
      <c r="BG2" s="467"/>
      <c r="BH2" s="467"/>
      <c r="BI2" s="467"/>
    </row>
    <row r="3" spans="1:61" s="463" customFormat="1" ht="20.25" customHeight="1">
      <c r="A3" s="462"/>
      <c r="B3" s="824" t="s">
        <v>123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AP3" s="668" t="s">
        <v>166</v>
      </c>
      <c r="AQ3" s="629"/>
      <c r="AR3" s="477"/>
      <c r="AS3" s="477"/>
      <c r="AT3" s="477"/>
      <c r="AU3" s="477"/>
      <c r="AV3" s="477"/>
      <c r="AW3" s="629"/>
      <c r="AY3" s="477"/>
      <c r="AZ3" s="449" t="s">
        <v>174</v>
      </c>
      <c r="BA3" s="629"/>
      <c r="BC3" s="630"/>
      <c r="BD3" s="477"/>
      <c r="BG3" s="467"/>
      <c r="BH3" s="467"/>
      <c r="BI3" s="467"/>
    </row>
    <row r="4" spans="1:61" s="463" customFormat="1" ht="20.25" customHeight="1">
      <c r="A4" s="468"/>
      <c r="B4" s="825" t="s">
        <v>173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AY4" s="629"/>
      <c r="AZ4" s="449" t="s">
        <v>175</v>
      </c>
      <c r="BG4" s="628"/>
      <c r="BH4" s="469"/>
      <c r="BI4" s="469"/>
    </row>
    <row r="5" spans="1:61" s="463" customFormat="1" ht="20.25" customHeight="1">
      <c r="A5" s="462"/>
      <c r="B5" s="825" t="s">
        <v>180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AP5" s="668" t="s">
        <v>201</v>
      </c>
      <c r="AQ5" s="629"/>
      <c r="AR5" s="477"/>
      <c r="AS5" s="477"/>
      <c r="AT5" s="477"/>
      <c r="AU5" s="477"/>
      <c r="AV5" s="477"/>
      <c r="AW5" s="477"/>
      <c r="AY5" s="477"/>
      <c r="AZ5" s="449" t="s">
        <v>124</v>
      </c>
      <c r="BA5" s="629"/>
      <c r="BE5" s="627"/>
      <c r="BF5" s="627"/>
      <c r="BG5" s="470"/>
      <c r="BH5" s="470"/>
      <c r="BI5" s="470"/>
    </row>
    <row r="6" spans="1:61" s="463" customFormat="1" ht="20.25" customHeight="1">
      <c r="A6" s="462"/>
      <c r="B6" s="825" t="s">
        <v>198</v>
      </c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AP6" s="669" t="s">
        <v>202</v>
      </c>
      <c r="AQ6" s="629"/>
      <c r="AR6" s="629"/>
      <c r="AS6" s="631"/>
      <c r="AT6" s="631"/>
      <c r="AU6" s="631"/>
      <c r="AV6" s="631"/>
      <c r="AW6" s="629"/>
      <c r="AX6" s="631"/>
      <c r="AY6" s="631"/>
      <c r="AZ6" s="670" t="s">
        <v>203</v>
      </c>
      <c r="BA6" s="632"/>
      <c r="BB6" s="633"/>
      <c r="BG6" s="470"/>
      <c r="BH6" s="470"/>
      <c r="BI6" s="470"/>
    </row>
    <row r="7" spans="1:61" s="463" customFormat="1" ht="20.25" customHeight="1">
      <c r="A7" s="462"/>
      <c r="B7" s="826" t="s">
        <v>219</v>
      </c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AP7" s="639"/>
      <c r="AQ7" s="629"/>
      <c r="AR7" s="629"/>
      <c r="AS7" s="631"/>
      <c r="AT7" s="631"/>
      <c r="AU7" s="631"/>
      <c r="AV7" s="631"/>
      <c r="AW7" s="629"/>
      <c r="AX7" s="631"/>
      <c r="AY7" s="631"/>
      <c r="AZ7" s="631"/>
      <c r="BA7" s="632"/>
      <c r="BB7" s="633"/>
      <c r="BG7" s="470"/>
      <c r="BH7" s="470"/>
      <c r="BI7" s="470"/>
    </row>
    <row r="8" spans="1:61" s="463" customFormat="1" ht="20.25" customHeight="1">
      <c r="A8" s="462"/>
      <c r="B8" s="826" t="s">
        <v>196</v>
      </c>
      <c r="C8" s="826"/>
      <c r="D8" s="826"/>
      <c r="E8" s="826"/>
      <c r="F8" s="826"/>
      <c r="G8" s="826"/>
      <c r="H8" s="826"/>
      <c r="I8" s="826"/>
      <c r="J8" s="826"/>
      <c r="K8" s="826"/>
      <c r="L8" s="826"/>
      <c r="M8" s="826"/>
      <c r="N8" s="826"/>
      <c r="O8" s="826"/>
      <c r="P8" s="826"/>
      <c r="Q8" s="826"/>
      <c r="R8" s="826"/>
      <c r="S8" s="826"/>
      <c r="T8" s="826"/>
      <c r="U8" s="826"/>
      <c r="V8" s="826"/>
      <c r="W8" s="826"/>
      <c r="X8" s="826"/>
      <c r="AM8" s="465"/>
      <c r="AN8" s="465"/>
      <c r="AO8" s="465"/>
      <c r="BD8" s="629"/>
      <c r="BG8" s="470"/>
      <c r="BH8" s="470"/>
      <c r="BI8" s="470"/>
    </row>
    <row r="9" spans="1:61" s="463" customFormat="1" ht="20.25" customHeight="1">
      <c r="A9" s="462"/>
      <c r="B9" s="834" t="s">
        <v>197</v>
      </c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834"/>
      <c r="R9" s="834"/>
      <c r="S9" s="834"/>
      <c r="T9" s="834"/>
      <c r="U9" s="834"/>
      <c r="V9" s="834"/>
      <c r="W9" s="834"/>
      <c r="X9" s="834"/>
      <c r="AM9" s="465"/>
      <c r="AN9" s="465"/>
      <c r="AO9" s="465"/>
      <c r="BC9" s="629"/>
      <c r="BD9" s="629"/>
      <c r="BG9" s="470"/>
      <c r="BH9" s="470"/>
      <c r="BI9" s="470"/>
    </row>
    <row r="10" spans="1:61" s="463" customFormat="1" ht="20.25" customHeight="1">
      <c r="A10" s="462"/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AM10" s="465"/>
      <c r="AN10" s="465"/>
      <c r="AO10" s="465"/>
      <c r="AP10" s="477"/>
      <c r="AQ10" s="629"/>
      <c r="AR10" s="629"/>
      <c r="AS10" s="631"/>
      <c r="AT10" s="631"/>
      <c r="AU10" s="631"/>
      <c r="AV10" s="631"/>
      <c r="AW10" s="629"/>
      <c r="AX10" s="631"/>
      <c r="AY10" s="631"/>
      <c r="AZ10" s="631"/>
      <c r="BA10" s="632"/>
      <c r="BB10" s="633"/>
      <c r="BC10" s="629"/>
      <c r="BD10" s="629"/>
      <c r="BG10" s="470"/>
      <c r="BH10" s="470"/>
      <c r="BI10" s="470"/>
    </row>
    <row r="11" spans="13:54" s="471" customFormat="1" ht="24.75" customHeight="1">
      <c r="M11" s="836" t="s">
        <v>37</v>
      </c>
      <c r="N11" s="836"/>
      <c r="O11" s="836"/>
      <c r="P11" s="836"/>
      <c r="Q11" s="836"/>
      <c r="R11" s="836"/>
      <c r="S11" s="836"/>
      <c r="T11" s="836"/>
      <c r="U11" s="836"/>
      <c r="V11" s="836"/>
      <c r="W11" s="836"/>
      <c r="X11" s="836"/>
      <c r="Y11" s="836"/>
      <c r="Z11" s="836"/>
      <c r="AA11" s="836"/>
      <c r="AB11" s="836"/>
      <c r="AC11" s="836"/>
      <c r="AD11" s="836"/>
      <c r="AE11" s="836"/>
      <c r="AF11" s="836"/>
      <c r="AG11" s="836"/>
      <c r="AH11" s="836"/>
      <c r="AI11" s="836"/>
      <c r="AJ11" s="836"/>
      <c r="AK11" s="836"/>
      <c r="AL11" s="836"/>
      <c r="AM11" s="836"/>
      <c r="AN11" s="836"/>
      <c r="AO11" s="836"/>
      <c r="AP11" s="836"/>
      <c r="AQ11" s="836"/>
      <c r="AR11" s="836"/>
      <c r="AS11" s="836"/>
      <c r="AT11" s="836"/>
      <c r="AU11" s="836"/>
      <c r="AV11" s="836"/>
      <c r="AW11" s="836"/>
      <c r="AX11" s="836"/>
      <c r="AY11" s="836"/>
      <c r="AZ11" s="836"/>
      <c r="BA11" s="836"/>
      <c r="BB11" s="836"/>
    </row>
    <row r="12" spans="27:43" s="471" customFormat="1" ht="30" customHeight="1">
      <c r="AA12" s="472"/>
      <c r="AB12" s="830" t="s">
        <v>38</v>
      </c>
      <c r="AC12" s="830"/>
      <c r="AD12" s="830"/>
      <c r="AE12" s="830"/>
      <c r="AF12" s="830"/>
      <c r="AG12" s="830"/>
      <c r="AH12" s="830"/>
      <c r="AI12" s="830"/>
      <c r="AJ12" s="830"/>
      <c r="AK12" s="830"/>
      <c r="AL12" s="830"/>
      <c r="AM12" s="830"/>
      <c r="AN12" s="830"/>
      <c r="AO12" s="830"/>
      <c r="AP12" s="830"/>
      <c r="AQ12" s="830"/>
    </row>
    <row r="13" spans="13:54" s="471" customFormat="1" ht="21">
      <c r="M13" s="831" t="s">
        <v>125</v>
      </c>
      <c r="N13" s="831"/>
      <c r="O13" s="831"/>
      <c r="P13" s="831"/>
      <c r="Q13" s="831"/>
      <c r="R13" s="831"/>
      <c r="S13" s="831"/>
      <c r="T13" s="831"/>
      <c r="U13" s="831"/>
      <c r="V13" s="831"/>
      <c r="W13" s="831"/>
      <c r="X13" s="831"/>
      <c r="Y13" s="831"/>
      <c r="Z13" s="831"/>
      <c r="AA13" s="831"/>
      <c r="AB13" s="831"/>
      <c r="AC13" s="831"/>
      <c r="AD13" s="831"/>
      <c r="AE13" s="831"/>
      <c r="AF13" s="831"/>
      <c r="AG13" s="831"/>
      <c r="AH13" s="831"/>
      <c r="AI13" s="831"/>
      <c r="AJ13" s="831"/>
      <c r="AK13" s="831"/>
      <c r="AL13" s="831"/>
      <c r="AM13" s="831"/>
      <c r="AN13" s="831"/>
      <c r="AO13" s="831"/>
      <c r="AP13" s="831"/>
      <c r="AQ13" s="831"/>
      <c r="AR13" s="831"/>
      <c r="AS13" s="831"/>
      <c r="AT13" s="831"/>
      <c r="AU13" s="831"/>
      <c r="AV13" s="831"/>
      <c r="AW13" s="831"/>
      <c r="AX13" s="831"/>
      <c r="AY13" s="831"/>
      <c r="AZ13" s="831"/>
      <c r="BA13" s="831"/>
      <c r="BB13" s="831"/>
    </row>
    <row r="14" spans="13:54" s="471" customFormat="1" ht="21"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3"/>
      <c r="AX14" s="473"/>
      <c r="AY14" s="473"/>
      <c r="AZ14" s="473"/>
      <c r="BA14" s="473"/>
      <c r="BB14" s="473"/>
    </row>
    <row r="15" spans="17:54" s="471" customFormat="1" ht="21">
      <c r="Q15" s="474"/>
      <c r="R15" s="474" t="s">
        <v>126</v>
      </c>
      <c r="S15" s="474"/>
      <c r="U15" s="474"/>
      <c r="V15" s="474"/>
      <c r="AB15" s="474"/>
      <c r="AC15" s="446" t="s">
        <v>117</v>
      </c>
      <c r="AD15" s="475"/>
      <c r="AE15" s="475"/>
      <c r="AF15" s="475"/>
      <c r="AG15" s="475"/>
      <c r="AH15" s="475"/>
      <c r="AI15" s="475"/>
      <c r="AJ15" s="475"/>
      <c r="AK15" s="475"/>
      <c r="AL15" s="475"/>
      <c r="AM15" s="475"/>
      <c r="AN15" s="475"/>
      <c r="AO15" s="475"/>
      <c r="AP15" s="475"/>
      <c r="AQ15" s="475"/>
      <c r="AR15" s="475"/>
      <c r="AS15" s="475"/>
      <c r="AT15" s="475"/>
      <c r="AU15" s="475"/>
      <c r="AV15" s="475"/>
      <c r="AW15" s="475"/>
      <c r="AX15" s="475"/>
      <c r="AY15" s="475"/>
      <c r="AZ15" s="475"/>
      <c r="BA15" s="475"/>
      <c r="BB15" s="475"/>
    </row>
    <row r="16" spans="17:54" s="471" customFormat="1" ht="21">
      <c r="Q16" s="474"/>
      <c r="R16" s="476" t="s">
        <v>127</v>
      </c>
      <c r="S16" s="474"/>
      <c r="U16" s="474"/>
      <c r="V16" s="474"/>
      <c r="AB16" s="474"/>
      <c r="AC16" s="736" t="s">
        <v>118</v>
      </c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</row>
    <row r="17" spans="17:54" s="471" customFormat="1" ht="21">
      <c r="Q17" s="474"/>
      <c r="R17" s="476" t="s">
        <v>131</v>
      </c>
      <c r="S17" s="474"/>
      <c r="U17" s="474"/>
      <c r="V17" s="474"/>
      <c r="AB17" s="474"/>
      <c r="AC17" s="446" t="s">
        <v>132</v>
      </c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</row>
    <row r="18" spans="17:54" s="471" customFormat="1" ht="21">
      <c r="Q18" s="474"/>
      <c r="R18" s="474" t="s">
        <v>128</v>
      </c>
      <c r="S18" s="474"/>
      <c r="T18" s="474"/>
      <c r="U18" s="474"/>
      <c r="V18" s="474"/>
      <c r="AB18" s="474"/>
      <c r="AC18" s="446" t="s">
        <v>133</v>
      </c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</row>
    <row r="19" spans="17:57" s="471" customFormat="1" ht="21">
      <c r="Q19" s="477"/>
      <c r="R19" s="636"/>
      <c r="S19" s="636"/>
      <c r="T19" s="636"/>
      <c r="U19" s="636"/>
      <c r="V19" s="636"/>
      <c r="W19" s="636"/>
      <c r="X19" s="636"/>
      <c r="Y19" s="637"/>
      <c r="Z19" s="637"/>
      <c r="AA19" s="637"/>
      <c r="AB19" s="637"/>
      <c r="AC19" s="636"/>
      <c r="AD19" s="636"/>
      <c r="AE19" s="637"/>
      <c r="AF19" s="637"/>
      <c r="AG19" s="637"/>
      <c r="AH19" s="637"/>
      <c r="AI19" s="637"/>
      <c r="AJ19" s="637"/>
      <c r="AK19" s="637"/>
      <c r="AL19" s="637"/>
      <c r="AM19" s="637"/>
      <c r="AN19" s="637"/>
      <c r="AO19" s="637"/>
      <c r="AP19" s="636"/>
      <c r="AQ19" s="636"/>
      <c r="AR19" s="636"/>
      <c r="AS19" s="477"/>
      <c r="AT19" s="477"/>
      <c r="AU19" s="477"/>
      <c r="AV19" s="477"/>
      <c r="AW19" s="477"/>
      <c r="AX19" s="477"/>
      <c r="AY19" s="477"/>
      <c r="AZ19" s="477"/>
      <c r="BA19" s="449"/>
      <c r="BB19" s="477"/>
      <c r="BE19" s="477"/>
    </row>
    <row r="20" spans="13:54" s="471" customFormat="1" ht="21">
      <c r="M20" s="832" t="s">
        <v>129</v>
      </c>
      <c r="N20" s="832"/>
      <c r="O20" s="832"/>
      <c r="P20" s="832"/>
      <c r="Q20" s="832"/>
      <c r="R20" s="832"/>
      <c r="S20" s="832"/>
      <c r="T20" s="832"/>
      <c r="U20" s="832"/>
      <c r="V20" s="832"/>
      <c r="W20" s="832"/>
      <c r="X20" s="832"/>
      <c r="Y20" s="832"/>
      <c r="Z20" s="832"/>
      <c r="AA20" s="832"/>
      <c r="AB20" s="832"/>
      <c r="AC20" s="832"/>
      <c r="AD20" s="832"/>
      <c r="AE20" s="832"/>
      <c r="AF20" s="832"/>
      <c r="AG20" s="832"/>
      <c r="AH20" s="832"/>
      <c r="AI20" s="832"/>
      <c r="AJ20" s="832"/>
      <c r="AK20" s="832"/>
      <c r="AL20" s="832"/>
      <c r="AM20" s="832"/>
      <c r="AN20" s="832"/>
      <c r="AO20" s="832"/>
      <c r="AP20" s="832"/>
      <c r="AQ20" s="832"/>
      <c r="AR20" s="832"/>
      <c r="AS20" s="832"/>
      <c r="AT20" s="832"/>
      <c r="AU20" s="832"/>
      <c r="AV20" s="832"/>
      <c r="AW20" s="832"/>
      <c r="AX20" s="832"/>
      <c r="AY20" s="832"/>
      <c r="AZ20" s="832"/>
      <c r="BA20" s="832"/>
      <c r="BB20" s="832"/>
    </row>
    <row r="21" spans="1:61" s="471" customFormat="1" ht="21">
      <c r="A21" s="527" t="s">
        <v>216</v>
      </c>
      <c r="BB21" s="837" t="s">
        <v>39</v>
      </c>
      <c r="BC21" s="837"/>
      <c r="BD21" s="837"/>
      <c r="BE21" s="837"/>
      <c r="BF21" s="837"/>
      <c r="BG21" s="837"/>
      <c r="BH21" s="837"/>
      <c r="BI21" s="837"/>
    </row>
    <row r="22" spans="1:61" s="442" customFormat="1" ht="15" customHeight="1">
      <c r="A22" s="827" t="s">
        <v>170</v>
      </c>
      <c r="B22" s="821" t="s">
        <v>40</v>
      </c>
      <c r="C22" s="822"/>
      <c r="D22" s="822"/>
      <c r="E22" s="823"/>
      <c r="F22" s="441"/>
      <c r="G22" s="821" t="s">
        <v>41</v>
      </c>
      <c r="H22" s="822"/>
      <c r="I22" s="823"/>
      <c r="J22" s="441"/>
      <c r="K22" s="821" t="s">
        <v>42</v>
      </c>
      <c r="L22" s="822"/>
      <c r="M22" s="822"/>
      <c r="N22" s="823"/>
      <c r="O22" s="821" t="s">
        <v>43</v>
      </c>
      <c r="P22" s="822"/>
      <c r="Q22" s="822"/>
      <c r="R22" s="823"/>
      <c r="S22" s="441"/>
      <c r="T22" s="821" t="s">
        <v>44</v>
      </c>
      <c r="U22" s="822"/>
      <c r="V22" s="823"/>
      <c r="W22" s="441"/>
      <c r="X22" s="821" t="s">
        <v>45</v>
      </c>
      <c r="Y22" s="822"/>
      <c r="Z22" s="823"/>
      <c r="AA22" s="441"/>
      <c r="AB22" s="821" t="s">
        <v>46</v>
      </c>
      <c r="AC22" s="822"/>
      <c r="AD22" s="822"/>
      <c r="AE22" s="823"/>
      <c r="AF22" s="441"/>
      <c r="AG22" s="821" t="s">
        <v>47</v>
      </c>
      <c r="AH22" s="822"/>
      <c r="AI22" s="823"/>
      <c r="AJ22" s="441"/>
      <c r="AK22" s="821" t="s">
        <v>48</v>
      </c>
      <c r="AL22" s="822"/>
      <c r="AM22" s="822"/>
      <c r="AN22" s="823"/>
      <c r="AO22" s="821" t="s">
        <v>49</v>
      </c>
      <c r="AP22" s="822"/>
      <c r="AQ22" s="822"/>
      <c r="AR22" s="823"/>
      <c r="AS22" s="441"/>
      <c r="AT22" s="821" t="s">
        <v>50</v>
      </c>
      <c r="AU22" s="822"/>
      <c r="AV22" s="823"/>
      <c r="AW22" s="441"/>
      <c r="AX22" s="821" t="s">
        <v>51</v>
      </c>
      <c r="AY22" s="822"/>
      <c r="AZ22" s="822"/>
      <c r="BA22" s="823"/>
      <c r="BB22" s="818" t="s">
        <v>52</v>
      </c>
      <c r="BC22" s="818" t="s">
        <v>53</v>
      </c>
      <c r="BD22" s="818" t="s">
        <v>54</v>
      </c>
      <c r="BE22" s="818" t="s">
        <v>55</v>
      </c>
      <c r="BF22" s="818" t="s">
        <v>178</v>
      </c>
      <c r="BG22" s="818" t="s">
        <v>56</v>
      </c>
      <c r="BH22" s="818" t="s">
        <v>57</v>
      </c>
      <c r="BI22" s="818" t="s">
        <v>1</v>
      </c>
    </row>
    <row r="23" spans="1:61" s="442" customFormat="1" ht="13.5" customHeight="1">
      <c r="A23" s="828"/>
      <c r="B23" s="478"/>
      <c r="C23" s="478"/>
      <c r="D23" s="478"/>
      <c r="E23" s="478"/>
      <c r="F23" s="479">
        <v>29</v>
      </c>
      <c r="G23" s="478"/>
      <c r="H23" s="478"/>
      <c r="I23" s="478"/>
      <c r="J23" s="479">
        <v>27</v>
      </c>
      <c r="K23" s="478"/>
      <c r="L23" s="478"/>
      <c r="M23" s="478"/>
      <c r="N23" s="478"/>
      <c r="O23" s="478"/>
      <c r="P23" s="478"/>
      <c r="Q23" s="478"/>
      <c r="R23" s="478"/>
      <c r="S23" s="479">
        <v>29</v>
      </c>
      <c r="T23" s="478"/>
      <c r="U23" s="478"/>
      <c r="V23" s="478"/>
      <c r="W23" s="479">
        <v>26</v>
      </c>
      <c r="X23" s="478"/>
      <c r="Y23" s="478"/>
      <c r="Z23" s="478"/>
      <c r="AA23" s="479">
        <v>23</v>
      </c>
      <c r="AB23" s="478"/>
      <c r="AC23" s="478"/>
      <c r="AD23" s="478"/>
      <c r="AE23" s="478"/>
      <c r="AF23" s="479">
        <v>30</v>
      </c>
      <c r="AG23" s="478"/>
      <c r="AH23" s="478"/>
      <c r="AI23" s="478"/>
      <c r="AJ23" s="479">
        <v>27</v>
      </c>
      <c r="AK23" s="478"/>
      <c r="AL23" s="478"/>
      <c r="AM23" s="478"/>
      <c r="AN23" s="478"/>
      <c r="AO23" s="478"/>
      <c r="AP23" s="478"/>
      <c r="AQ23" s="478"/>
      <c r="AR23" s="478"/>
      <c r="AS23" s="479">
        <v>29</v>
      </c>
      <c r="AT23" s="480"/>
      <c r="AU23" s="478"/>
      <c r="AV23" s="478"/>
      <c r="AW23" s="479">
        <v>27</v>
      </c>
      <c r="AX23" s="478"/>
      <c r="AY23" s="478"/>
      <c r="AZ23" s="478"/>
      <c r="BA23" s="478"/>
      <c r="BB23" s="819"/>
      <c r="BC23" s="819"/>
      <c r="BD23" s="819"/>
      <c r="BE23" s="819"/>
      <c r="BF23" s="819"/>
      <c r="BG23" s="819"/>
      <c r="BH23" s="819"/>
      <c r="BI23" s="819"/>
    </row>
    <row r="24" spans="1:61" s="442" customFormat="1" ht="13.5" customHeight="1">
      <c r="A24" s="828"/>
      <c r="B24" s="481"/>
      <c r="C24" s="481"/>
      <c r="D24" s="481"/>
      <c r="E24" s="481"/>
      <c r="F24" s="482" t="s">
        <v>58</v>
      </c>
      <c r="G24" s="481"/>
      <c r="H24" s="481"/>
      <c r="I24" s="481"/>
      <c r="J24" s="482" t="s">
        <v>59</v>
      </c>
      <c r="K24" s="481"/>
      <c r="L24" s="481"/>
      <c r="M24" s="481"/>
      <c r="N24" s="481"/>
      <c r="O24" s="481"/>
      <c r="P24" s="481"/>
      <c r="Q24" s="481"/>
      <c r="R24" s="481"/>
      <c r="S24" s="482" t="s">
        <v>60</v>
      </c>
      <c r="T24" s="481"/>
      <c r="U24" s="481"/>
      <c r="V24" s="481"/>
      <c r="W24" s="482" t="s">
        <v>61</v>
      </c>
      <c r="X24" s="481"/>
      <c r="Y24" s="481"/>
      <c r="Z24" s="481"/>
      <c r="AA24" s="482" t="s">
        <v>62</v>
      </c>
      <c r="AB24" s="481"/>
      <c r="AC24" s="481"/>
      <c r="AD24" s="481"/>
      <c r="AE24" s="481"/>
      <c r="AF24" s="482" t="s">
        <v>63</v>
      </c>
      <c r="AG24" s="481"/>
      <c r="AH24" s="481"/>
      <c r="AI24" s="481"/>
      <c r="AJ24" s="482" t="s">
        <v>64</v>
      </c>
      <c r="AK24" s="481"/>
      <c r="AL24" s="481"/>
      <c r="AM24" s="481"/>
      <c r="AN24" s="481"/>
      <c r="AO24" s="481"/>
      <c r="AP24" s="481"/>
      <c r="AQ24" s="481"/>
      <c r="AR24" s="481"/>
      <c r="AS24" s="482" t="s">
        <v>65</v>
      </c>
      <c r="AT24" s="481"/>
      <c r="AU24" s="481"/>
      <c r="AV24" s="481"/>
      <c r="AW24" s="482" t="s">
        <v>66</v>
      </c>
      <c r="AX24" s="481"/>
      <c r="AY24" s="481"/>
      <c r="AZ24" s="481"/>
      <c r="BA24" s="481"/>
      <c r="BB24" s="819"/>
      <c r="BC24" s="819"/>
      <c r="BD24" s="819"/>
      <c r="BE24" s="819"/>
      <c r="BF24" s="819"/>
      <c r="BG24" s="819"/>
      <c r="BH24" s="819"/>
      <c r="BI24" s="819"/>
    </row>
    <row r="25" spans="1:61" s="484" customFormat="1" ht="13.5" customHeight="1">
      <c r="A25" s="828"/>
      <c r="B25" s="483">
        <v>1</v>
      </c>
      <c r="C25" s="483">
        <v>8</v>
      </c>
      <c r="D25" s="483">
        <v>15</v>
      </c>
      <c r="E25" s="483">
        <v>22</v>
      </c>
      <c r="F25" s="479">
        <v>5</v>
      </c>
      <c r="G25" s="483">
        <v>6</v>
      </c>
      <c r="H25" s="483">
        <v>13</v>
      </c>
      <c r="I25" s="483">
        <v>20</v>
      </c>
      <c r="J25" s="479">
        <v>2</v>
      </c>
      <c r="K25" s="483">
        <v>3</v>
      </c>
      <c r="L25" s="483">
        <v>10</v>
      </c>
      <c r="M25" s="483">
        <v>17</v>
      </c>
      <c r="N25" s="483">
        <v>24</v>
      </c>
      <c r="O25" s="483">
        <v>1</v>
      </c>
      <c r="P25" s="483">
        <v>8</v>
      </c>
      <c r="Q25" s="483">
        <v>15</v>
      </c>
      <c r="R25" s="483">
        <v>22</v>
      </c>
      <c r="S25" s="479">
        <v>4</v>
      </c>
      <c r="T25" s="483">
        <v>5</v>
      </c>
      <c r="U25" s="483">
        <v>12</v>
      </c>
      <c r="V25" s="483">
        <v>19</v>
      </c>
      <c r="W25" s="479">
        <v>1</v>
      </c>
      <c r="X25" s="483">
        <v>2</v>
      </c>
      <c r="Y25" s="483">
        <v>9</v>
      </c>
      <c r="Z25" s="483">
        <v>16</v>
      </c>
      <c r="AA25" s="479">
        <v>1</v>
      </c>
      <c r="AB25" s="483">
        <v>2</v>
      </c>
      <c r="AC25" s="483">
        <v>9</v>
      </c>
      <c r="AD25" s="483">
        <v>16</v>
      </c>
      <c r="AE25" s="483">
        <v>23</v>
      </c>
      <c r="AF25" s="479">
        <v>5</v>
      </c>
      <c r="AG25" s="483">
        <v>6</v>
      </c>
      <c r="AH25" s="483">
        <v>13</v>
      </c>
      <c r="AI25" s="483">
        <v>20</v>
      </c>
      <c r="AJ25" s="479">
        <v>3</v>
      </c>
      <c r="AK25" s="483">
        <v>4</v>
      </c>
      <c r="AL25" s="483">
        <v>11</v>
      </c>
      <c r="AM25" s="483">
        <v>18</v>
      </c>
      <c r="AN25" s="483">
        <v>25</v>
      </c>
      <c r="AO25" s="483">
        <v>1</v>
      </c>
      <c r="AP25" s="483">
        <v>8</v>
      </c>
      <c r="AQ25" s="483">
        <v>15</v>
      </c>
      <c r="AR25" s="483">
        <v>22</v>
      </c>
      <c r="AS25" s="479">
        <v>5</v>
      </c>
      <c r="AT25" s="483">
        <v>6</v>
      </c>
      <c r="AU25" s="483">
        <v>13</v>
      </c>
      <c r="AV25" s="483">
        <v>20</v>
      </c>
      <c r="AW25" s="479">
        <v>1</v>
      </c>
      <c r="AX25" s="483">
        <v>2</v>
      </c>
      <c r="AY25" s="483">
        <v>9</v>
      </c>
      <c r="AZ25" s="483">
        <v>16</v>
      </c>
      <c r="BA25" s="483">
        <v>23</v>
      </c>
      <c r="BB25" s="819"/>
      <c r="BC25" s="819"/>
      <c r="BD25" s="819"/>
      <c r="BE25" s="819"/>
      <c r="BF25" s="819"/>
      <c r="BG25" s="819"/>
      <c r="BH25" s="819"/>
      <c r="BI25" s="819"/>
    </row>
    <row r="26" spans="1:61" s="484" customFormat="1" ht="30" customHeight="1">
      <c r="A26" s="828"/>
      <c r="B26" s="485">
        <v>7</v>
      </c>
      <c r="C26" s="485">
        <v>14</v>
      </c>
      <c r="D26" s="485">
        <v>21</v>
      </c>
      <c r="E26" s="485">
        <v>29</v>
      </c>
      <c r="F26" s="486" t="s">
        <v>59</v>
      </c>
      <c r="G26" s="485">
        <v>12</v>
      </c>
      <c r="H26" s="485">
        <v>19</v>
      </c>
      <c r="I26" s="485">
        <v>26</v>
      </c>
      <c r="J26" s="486" t="s">
        <v>67</v>
      </c>
      <c r="K26" s="485">
        <v>9</v>
      </c>
      <c r="L26" s="485">
        <v>16</v>
      </c>
      <c r="M26" s="485">
        <v>23</v>
      </c>
      <c r="N26" s="485">
        <v>30</v>
      </c>
      <c r="O26" s="485">
        <v>7</v>
      </c>
      <c r="P26" s="485">
        <v>14</v>
      </c>
      <c r="Q26" s="485">
        <v>21</v>
      </c>
      <c r="R26" s="485">
        <v>28</v>
      </c>
      <c r="S26" s="486" t="s">
        <v>61</v>
      </c>
      <c r="T26" s="485">
        <v>11</v>
      </c>
      <c r="U26" s="485">
        <v>18</v>
      </c>
      <c r="V26" s="485">
        <v>25</v>
      </c>
      <c r="W26" s="486" t="s">
        <v>62</v>
      </c>
      <c r="X26" s="485">
        <v>8</v>
      </c>
      <c r="Y26" s="485">
        <v>15</v>
      </c>
      <c r="Z26" s="485">
        <v>22</v>
      </c>
      <c r="AA26" s="486" t="s">
        <v>63</v>
      </c>
      <c r="AB26" s="485">
        <v>8</v>
      </c>
      <c r="AC26" s="485">
        <v>15</v>
      </c>
      <c r="AD26" s="485">
        <v>22</v>
      </c>
      <c r="AE26" s="485">
        <v>29</v>
      </c>
      <c r="AF26" s="486" t="s">
        <v>64</v>
      </c>
      <c r="AG26" s="485">
        <v>12</v>
      </c>
      <c r="AH26" s="485">
        <v>19</v>
      </c>
      <c r="AI26" s="485">
        <v>26</v>
      </c>
      <c r="AJ26" s="486" t="s">
        <v>68</v>
      </c>
      <c r="AK26" s="485">
        <v>10</v>
      </c>
      <c r="AL26" s="485">
        <v>17</v>
      </c>
      <c r="AM26" s="485">
        <v>24</v>
      </c>
      <c r="AN26" s="485">
        <v>31</v>
      </c>
      <c r="AO26" s="485">
        <v>7</v>
      </c>
      <c r="AP26" s="485">
        <v>14</v>
      </c>
      <c r="AQ26" s="485">
        <v>21</v>
      </c>
      <c r="AR26" s="485">
        <v>28</v>
      </c>
      <c r="AS26" s="486" t="s">
        <v>66</v>
      </c>
      <c r="AT26" s="485">
        <v>12</v>
      </c>
      <c r="AU26" s="485">
        <v>19</v>
      </c>
      <c r="AV26" s="485">
        <v>26</v>
      </c>
      <c r="AW26" s="486" t="s">
        <v>69</v>
      </c>
      <c r="AX26" s="485">
        <v>8</v>
      </c>
      <c r="AY26" s="485">
        <v>15</v>
      </c>
      <c r="AZ26" s="485">
        <v>22</v>
      </c>
      <c r="BA26" s="485">
        <v>31</v>
      </c>
      <c r="BB26" s="819"/>
      <c r="BC26" s="819"/>
      <c r="BD26" s="819"/>
      <c r="BE26" s="819"/>
      <c r="BF26" s="819"/>
      <c r="BG26" s="819"/>
      <c r="BH26" s="819"/>
      <c r="BI26" s="819"/>
    </row>
    <row r="27" spans="1:61" s="484" customFormat="1" ht="18.75" customHeight="1">
      <c r="A27" s="829"/>
      <c r="B27" s="485">
        <v>1</v>
      </c>
      <c r="C27" s="485">
        <v>2</v>
      </c>
      <c r="D27" s="485">
        <v>3</v>
      </c>
      <c r="E27" s="485">
        <v>4</v>
      </c>
      <c r="F27" s="485">
        <v>5</v>
      </c>
      <c r="G27" s="485">
        <v>6</v>
      </c>
      <c r="H27" s="485">
        <v>7</v>
      </c>
      <c r="I27" s="485">
        <v>8</v>
      </c>
      <c r="J27" s="485">
        <v>9</v>
      </c>
      <c r="K27" s="485">
        <v>10</v>
      </c>
      <c r="L27" s="485">
        <v>11</v>
      </c>
      <c r="M27" s="485">
        <v>12</v>
      </c>
      <c r="N27" s="485">
        <v>13</v>
      </c>
      <c r="O27" s="485">
        <v>14</v>
      </c>
      <c r="P27" s="485">
        <v>15</v>
      </c>
      <c r="Q27" s="485">
        <v>16</v>
      </c>
      <c r="R27" s="485">
        <v>17</v>
      </c>
      <c r="S27" s="485">
        <v>18</v>
      </c>
      <c r="T27" s="485">
        <v>19</v>
      </c>
      <c r="U27" s="485">
        <v>20</v>
      </c>
      <c r="V27" s="485">
        <v>21</v>
      </c>
      <c r="W27" s="485">
        <v>22</v>
      </c>
      <c r="X27" s="485">
        <v>23</v>
      </c>
      <c r="Y27" s="485">
        <v>24</v>
      </c>
      <c r="Z27" s="485">
        <v>25</v>
      </c>
      <c r="AA27" s="485">
        <v>26</v>
      </c>
      <c r="AB27" s="485">
        <v>27</v>
      </c>
      <c r="AC27" s="485">
        <v>28</v>
      </c>
      <c r="AD27" s="485">
        <v>29</v>
      </c>
      <c r="AE27" s="485">
        <v>30</v>
      </c>
      <c r="AF27" s="485">
        <v>31</v>
      </c>
      <c r="AG27" s="485">
        <v>32</v>
      </c>
      <c r="AH27" s="485">
        <v>33</v>
      </c>
      <c r="AI27" s="485">
        <v>34</v>
      </c>
      <c r="AJ27" s="485">
        <v>35</v>
      </c>
      <c r="AK27" s="485">
        <v>36</v>
      </c>
      <c r="AL27" s="485">
        <v>37</v>
      </c>
      <c r="AM27" s="485">
        <v>38</v>
      </c>
      <c r="AN27" s="485">
        <v>39</v>
      </c>
      <c r="AO27" s="485">
        <v>40</v>
      </c>
      <c r="AP27" s="485">
        <v>41</v>
      </c>
      <c r="AQ27" s="485">
        <v>42</v>
      </c>
      <c r="AR27" s="485">
        <v>43</v>
      </c>
      <c r="AS27" s="485">
        <v>44</v>
      </c>
      <c r="AT27" s="485">
        <v>45</v>
      </c>
      <c r="AU27" s="485">
        <v>46</v>
      </c>
      <c r="AV27" s="485">
        <v>47</v>
      </c>
      <c r="AW27" s="485">
        <v>48</v>
      </c>
      <c r="AX27" s="485">
        <v>49</v>
      </c>
      <c r="AY27" s="485">
        <v>50</v>
      </c>
      <c r="AZ27" s="485">
        <v>51</v>
      </c>
      <c r="BA27" s="485">
        <v>52</v>
      </c>
      <c r="BB27" s="820"/>
      <c r="BC27" s="820"/>
      <c r="BD27" s="820"/>
      <c r="BE27" s="820"/>
      <c r="BF27" s="820"/>
      <c r="BG27" s="820"/>
      <c r="BH27" s="820"/>
      <c r="BI27" s="820"/>
    </row>
    <row r="28" spans="1:61" s="490" customFormat="1" ht="21">
      <c r="A28" s="487" t="s">
        <v>61</v>
      </c>
      <c r="B28" s="616"/>
      <c r="C28" s="617"/>
      <c r="D28" s="617" t="s">
        <v>79</v>
      </c>
      <c r="E28" s="617"/>
      <c r="F28" s="617"/>
      <c r="G28" s="617" t="s">
        <v>79</v>
      </c>
      <c r="H28" s="617"/>
      <c r="I28" s="617"/>
      <c r="J28" s="617" t="s">
        <v>79</v>
      </c>
      <c r="K28" s="617"/>
      <c r="L28" s="617"/>
      <c r="M28" s="617" t="s">
        <v>79</v>
      </c>
      <c r="N28" s="617"/>
      <c r="O28" s="617"/>
      <c r="P28" s="617" t="s">
        <v>79</v>
      </c>
      <c r="Q28" s="618"/>
      <c r="R28" s="617"/>
      <c r="S28" s="488" t="s">
        <v>72</v>
      </c>
      <c r="T28" s="488" t="s">
        <v>72</v>
      </c>
      <c r="U28" s="619"/>
      <c r="V28" s="489" t="s">
        <v>106</v>
      </c>
      <c r="W28" s="489" t="s">
        <v>106</v>
      </c>
      <c r="X28" s="488" t="s">
        <v>72</v>
      </c>
      <c r="Y28" s="616"/>
      <c r="Z28" s="617"/>
      <c r="AA28" s="617" t="s">
        <v>79</v>
      </c>
      <c r="AB28" s="617"/>
      <c r="AC28" s="617"/>
      <c r="AD28" s="617" t="s">
        <v>79</v>
      </c>
      <c r="AE28" s="617"/>
      <c r="AF28" s="617"/>
      <c r="AG28" s="617" t="s">
        <v>79</v>
      </c>
      <c r="AH28" s="617"/>
      <c r="AI28" s="617"/>
      <c r="AJ28" s="617" t="s">
        <v>79</v>
      </c>
      <c r="AK28" s="617"/>
      <c r="AL28" s="617"/>
      <c r="AM28" s="618" t="s">
        <v>79</v>
      </c>
      <c r="AN28" s="617"/>
      <c r="AO28" s="617"/>
      <c r="AP28" s="489" t="s">
        <v>106</v>
      </c>
      <c r="AQ28" s="488" t="s">
        <v>71</v>
      </c>
      <c r="AR28" s="488" t="s">
        <v>71</v>
      </c>
      <c r="AS28" s="634" t="s">
        <v>130</v>
      </c>
      <c r="AT28" s="634" t="s">
        <v>130</v>
      </c>
      <c r="AU28" s="634" t="s">
        <v>130</v>
      </c>
      <c r="AV28" s="488" t="s">
        <v>72</v>
      </c>
      <c r="AW28" s="488" t="s">
        <v>72</v>
      </c>
      <c r="AX28" s="488" t="s">
        <v>72</v>
      </c>
      <c r="AY28" s="488" t="s">
        <v>72</v>
      </c>
      <c r="AZ28" s="488" t="s">
        <v>72</v>
      </c>
      <c r="BA28" s="488" t="s">
        <v>72</v>
      </c>
      <c r="BB28" s="488">
        <f>16+15</f>
        <v>31</v>
      </c>
      <c r="BC28" s="488">
        <f>1+2</f>
        <v>3</v>
      </c>
      <c r="BD28" s="488"/>
      <c r="BE28" s="662">
        <v>4</v>
      </c>
      <c r="BF28" s="488">
        <v>2</v>
      </c>
      <c r="BG28" s="488">
        <v>3</v>
      </c>
      <c r="BH28" s="488">
        <v>9</v>
      </c>
      <c r="BI28" s="491">
        <f>SUM(BB28:BH28)</f>
        <v>52</v>
      </c>
    </row>
    <row r="29" spans="1:61" s="535" customFormat="1" ht="21">
      <c r="A29" s="487" t="s">
        <v>62</v>
      </c>
      <c r="B29" s="616"/>
      <c r="C29" s="617"/>
      <c r="D29" s="617"/>
      <c r="E29" s="617"/>
      <c r="F29" s="617"/>
      <c r="G29" s="617"/>
      <c r="H29" s="617"/>
      <c r="I29" s="617"/>
      <c r="J29" s="617"/>
      <c r="K29" s="617"/>
      <c r="L29" s="617"/>
      <c r="M29" s="615"/>
      <c r="N29" s="617"/>
      <c r="O29" s="617"/>
      <c r="P29" s="488" t="s">
        <v>71</v>
      </c>
      <c r="Q29" s="489" t="s">
        <v>106</v>
      </c>
      <c r="R29" s="488" t="s">
        <v>107</v>
      </c>
      <c r="V29" s="536"/>
      <c r="W29" s="536"/>
      <c r="X29" s="536"/>
      <c r="Y29" s="536"/>
      <c r="Z29" s="536"/>
      <c r="AA29" s="536"/>
      <c r="AB29" s="536"/>
      <c r="AC29" s="536"/>
      <c r="AD29" s="536"/>
      <c r="AE29" s="536"/>
      <c r="AF29" s="536"/>
      <c r="AG29" s="536"/>
      <c r="AH29" s="536"/>
      <c r="AI29" s="536"/>
      <c r="AJ29" s="536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536"/>
      <c r="AW29" s="536"/>
      <c r="AX29" s="536"/>
      <c r="AY29" s="536"/>
      <c r="AZ29" s="536"/>
      <c r="BA29" s="537"/>
      <c r="BB29" s="662">
        <v>14</v>
      </c>
      <c r="BC29" s="488">
        <v>1</v>
      </c>
      <c r="BD29" s="488">
        <v>1</v>
      </c>
      <c r="BE29" s="488"/>
      <c r="BF29" s="488">
        <v>1</v>
      </c>
      <c r="BG29" s="488"/>
      <c r="BH29" s="488">
        <v>0</v>
      </c>
      <c r="BI29" s="491">
        <f>SUM(BB29:BH29)</f>
        <v>17</v>
      </c>
    </row>
    <row r="30" spans="1:61" s="499" customFormat="1" ht="23.25">
      <c r="A30" s="492" t="s">
        <v>0</v>
      </c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640"/>
      <c r="P30" s="493"/>
      <c r="Q30" s="493"/>
      <c r="R30" s="493"/>
      <c r="S30" s="493"/>
      <c r="T30" s="493"/>
      <c r="U30" s="493"/>
      <c r="V30" s="493"/>
      <c r="W30" s="493"/>
      <c r="X30" s="493"/>
      <c r="Y30" s="493"/>
      <c r="Z30" s="493"/>
      <c r="AA30" s="494"/>
      <c r="AB30" s="494"/>
      <c r="AC30" s="494"/>
      <c r="AD30" s="494"/>
      <c r="AE30" s="494"/>
      <c r="AF30" s="495"/>
      <c r="AG30" s="495"/>
      <c r="AH30" s="495"/>
      <c r="AI30" s="495"/>
      <c r="AJ30" s="495"/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5"/>
      <c r="AV30" s="495"/>
      <c r="AW30" s="495"/>
      <c r="AX30" s="495"/>
      <c r="AY30" s="495"/>
      <c r="AZ30" s="495"/>
      <c r="BA30" s="496"/>
      <c r="BB30" s="497">
        <f aca="true" t="shared" si="0" ref="BB30:BH30">SUM(BB27:BB29)</f>
        <v>45</v>
      </c>
      <c r="BC30" s="497">
        <f t="shared" si="0"/>
        <v>4</v>
      </c>
      <c r="BD30" s="497">
        <f t="shared" si="0"/>
        <v>1</v>
      </c>
      <c r="BE30" s="497">
        <f t="shared" si="0"/>
        <v>4</v>
      </c>
      <c r="BF30" s="497">
        <f t="shared" si="0"/>
        <v>3</v>
      </c>
      <c r="BG30" s="497">
        <f t="shared" si="0"/>
        <v>3</v>
      </c>
      <c r="BH30" s="497">
        <f t="shared" si="0"/>
        <v>9</v>
      </c>
      <c r="BI30" s="498">
        <f>SUM(BB30:BH30)</f>
        <v>69</v>
      </c>
    </row>
    <row r="31" s="502" customFormat="1" ht="12.75"/>
    <row r="32" spans="1:62" s="503" customFormat="1" ht="27.75" customHeight="1">
      <c r="A32" s="620" t="s">
        <v>70</v>
      </c>
      <c r="B32" s="397"/>
      <c r="C32" s="397"/>
      <c r="D32" s="397"/>
      <c r="E32" s="621"/>
      <c r="F32" s="833" t="s">
        <v>52</v>
      </c>
      <c r="G32" s="833"/>
      <c r="H32" s="833"/>
      <c r="I32" s="833"/>
      <c r="J32" s="833"/>
      <c r="K32" s="444"/>
      <c r="L32" s="445" t="s">
        <v>106</v>
      </c>
      <c r="M32" s="833" t="s">
        <v>215</v>
      </c>
      <c r="N32" s="833"/>
      <c r="O32" s="833"/>
      <c r="P32" s="833"/>
      <c r="Q32" s="833"/>
      <c r="R32" s="833"/>
      <c r="S32" s="622"/>
      <c r="T32" s="815"/>
      <c r="U32" s="443" t="s">
        <v>105</v>
      </c>
      <c r="V32" s="835" t="s">
        <v>171</v>
      </c>
      <c r="W32" s="817"/>
      <c r="X32" s="817"/>
      <c r="Y32" s="817"/>
      <c r="Z32" s="817"/>
      <c r="AA32" s="443" t="s">
        <v>71</v>
      </c>
      <c r="AB32" s="833" t="s">
        <v>178</v>
      </c>
      <c r="AC32" s="833"/>
      <c r="AD32" s="833"/>
      <c r="AE32" s="833"/>
      <c r="AF32" s="833"/>
      <c r="AG32" s="833"/>
      <c r="AH32" s="443" t="s">
        <v>59</v>
      </c>
      <c r="AI32" s="833" t="s">
        <v>77</v>
      </c>
      <c r="AJ32" s="833"/>
      <c r="AK32" s="833"/>
      <c r="AL32" s="833"/>
      <c r="AM32" s="833"/>
      <c r="AN32" s="833"/>
      <c r="AO32" s="443" t="s">
        <v>107</v>
      </c>
      <c r="AP32" s="817" t="s">
        <v>108</v>
      </c>
      <c r="AQ32" s="817"/>
      <c r="AR32" s="817"/>
      <c r="AS32" s="817"/>
      <c r="AT32" s="817"/>
      <c r="AU32" s="443" t="s">
        <v>72</v>
      </c>
      <c r="AV32" s="817" t="s">
        <v>57</v>
      </c>
      <c r="AW32" s="817"/>
      <c r="AX32" s="817"/>
      <c r="AY32" s="817"/>
      <c r="AZ32" s="817"/>
      <c r="BA32" s="814"/>
      <c r="BF32" s="505"/>
      <c r="BG32" s="504"/>
      <c r="BJ32" s="506"/>
    </row>
    <row r="33" spans="1:62" s="507" customFormat="1" ht="20.25" customHeight="1">
      <c r="A33" s="398"/>
      <c r="B33" s="398"/>
      <c r="C33" s="398"/>
      <c r="D33" s="398"/>
      <c r="E33" s="444"/>
      <c r="F33" s="833"/>
      <c r="G33" s="833"/>
      <c r="H33" s="833"/>
      <c r="I33" s="833"/>
      <c r="J33" s="833"/>
      <c r="K33" s="444"/>
      <c r="L33" s="444"/>
      <c r="M33" s="833"/>
      <c r="N33" s="833"/>
      <c r="O33" s="833"/>
      <c r="P33" s="833"/>
      <c r="Q33" s="833"/>
      <c r="R33" s="833"/>
      <c r="S33" s="622"/>
      <c r="T33" s="815"/>
      <c r="U33" s="443" t="s">
        <v>79</v>
      </c>
      <c r="V33" s="835"/>
      <c r="W33" s="817"/>
      <c r="X33" s="817"/>
      <c r="Y33" s="817"/>
      <c r="Z33" s="817"/>
      <c r="AA33" s="444"/>
      <c r="AB33" s="833"/>
      <c r="AC33" s="833"/>
      <c r="AD33" s="833"/>
      <c r="AE33" s="833"/>
      <c r="AF33" s="833"/>
      <c r="AG33" s="833"/>
      <c r="AH33" s="444"/>
      <c r="AI33" s="833"/>
      <c r="AJ33" s="833"/>
      <c r="AK33" s="833"/>
      <c r="AL33" s="833"/>
      <c r="AM33" s="833"/>
      <c r="AN33" s="833"/>
      <c r="AO33" s="623"/>
      <c r="AP33" s="817"/>
      <c r="AQ33" s="817"/>
      <c r="AR33" s="817"/>
      <c r="AS33" s="817"/>
      <c r="AT33" s="817"/>
      <c r="AU33" s="524"/>
      <c r="AV33" s="817"/>
      <c r="AW33" s="817"/>
      <c r="AX33" s="817"/>
      <c r="AY33" s="817"/>
      <c r="AZ33" s="817"/>
      <c r="BA33" s="814"/>
      <c r="BD33" s="505"/>
      <c r="BE33" s="505"/>
      <c r="BF33" s="505"/>
      <c r="BG33" s="504"/>
      <c r="BJ33" s="506"/>
    </row>
    <row r="34" spans="1:59" ht="12.75" customHeight="1">
      <c r="A34" s="525"/>
      <c r="B34" s="525"/>
      <c r="C34" s="525"/>
      <c r="D34" s="525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6"/>
      <c r="AE34" s="526"/>
      <c r="AF34" s="622"/>
      <c r="AG34" s="622"/>
      <c r="AH34" s="622"/>
      <c r="AI34" s="622"/>
      <c r="AJ34" s="622"/>
      <c r="AK34" s="622"/>
      <c r="AL34" s="622"/>
      <c r="AM34" s="524"/>
      <c r="AN34" s="526"/>
      <c r="AO34" s="622"/>
      <c r="AP34" s="622"/>
      <c r="AQ34" s="622"/>
      <c r="AR34" s="622"/>
      <c r="AS34" s="622"/>
      <c r="AT34" s="622"/>
      <c r="AU34" s="524"/>
      <c r="AV34" s="524"/>
      <c r="AW34" s="524"/>
      <c r="AX34" s="524"/>
      <c r="AY34" s="524"/>
      <c r="AZ34" s="524"/>
      <c r="BA34" s="526"/>
      <c r="BB34" s="524"/>
      <c r="BC34" s="524"/>
      <c r="BD34" s="396"/>
      <c r="BE34" s="396"/>
      <c r="BF34" s="396"/>
      <c r="BG34" s="396"/>
    </row>
    <row r="35" s="401" customFormat="1" ht="12.75"/>
  </sheetData>
  <sheetProtection/>
  <mergeCells count="42">
    <mergeCell ref="BI22:BI27"/>
    <mergeCell ref="O22:R22"/>
    <mergeCell ref="X22:Z22"/>
    <mergeCell ref="B7:X7"/>
    <mergeCell ref="B5:X5"/>
    <mergeCell ref="AG22:AI22"/>
    <mergeCell ref="BB21:BI21"/>
    <mergeCell ref="BC22:BC27"/>
    <mergeCell ref="BD22:BD27"/>
    <mergeCell ref="F32:J33"/>
    <mergeCell ref="AO22:AR22"/>
    <mergeCell ref="G22:I22"/>
    <mergeCell ref="B9:X9"/>
    <mergeCell ref="M32:R33"/>
    <mergeCell ref="V32:Z33"/>
    <mergeCell ref="AB32:AG33"/>
    <mergeCell ref="AI32:AN33"/>
    <mergeCell ref="M11:BB11"/>
    <mergeCell ref="A22:A27"/>
    <mergeCell ref="AB12:AQ12"/>
    <mergeCell ref="M13:BB13"/>
    <mergeCell ref="M20:BB20"/>
    <mergeCell ref="AX22:BA22"/>
    <mergeCell ref="K22:N22"/>
    <mergeCell ref="AT22:AV22"/>
    <mergeCell ref="B22:E22"/>
    <mergeCell ref="AK22:AN22"/>
    <mergeCell ref="T22:V22"/>
    <mergeCell ref="BB22:BB27"/>
    <mergeCell ref="AB22:AE22"/>
    <mergeCell ref="B1:X1"/>
    <mergeCell ref="B2:X2"/>
    <mergeCell ref="B3:X3"/>
    <mergeCell ref="B4:X4"/>
    <mergeCell ref="B8:X8"/>
    <mergeCell ref="B6:X6"/>
    <mergeCell ref="AP32:AT33"/>
    <mergeCell ref="AV32:AZ33"/>
    <mergeCell ref="BF22:BF27"/>
    <mergeCell ref="BE22:BE27"/>
    <mergeCell ref="BG22:BG27"/>
    <mergeCell ref="BH22:BH27"/>
  </mergeCells>
  <printOptions horizontalCentered="1"/>
  <pageMargins left="0.3937007874015748" right="0.3937007874015748" top="0.7874015748031497" bottom="0.3937007874015748" header="0.5118110236220472" footer="0.31496062992125984"/>
  <pageSetup fitToHeight="1" fitToWidth="1" horizontalDpi="180" verticalDpi="18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0"/>
  <sheetViews>
    <sheetView zoomScalePageLayoutView="0" workbookViewId="0" topLeftCell="A1">
      <selection activeCell="B127" sqref="B127"/>
    </sheetView>
  </sheetViews>
  <sheetFormatPr defaultColWidth="11.421875" defaultRowHeight="15"/>
  <cols>
    <col min="1" max="1" width="12.00390625" style="14" customWidth="1"/>
    <col min="2" max="2" width="52.7109375" style="1" customWidth="1"/>
    <col min="3" max="5" width="5.7109375" style="14" customWidth="1"/>
    <col min="6" max="6" width="6.421875" style="14" customWidth="1"/>
    <col min="7" max="7" width="5.8515625" style="14" customWidth="1"/>
    <col min="8" max="8" width="7.00390625" style="1" customWidth="1"/>
    <col min="9" max="9" width="6.7109375" style="1" customWidth="1"/>
    <col min="10" max="10" width="5.7109375" style="1" customWidth="1"/>
    <col min="11" max="11" width="6.28125" style="1" customWidth="1"/>
    <col min="12" max="19" width="6.7109375" style="1" customWidth="1"/>
    <col min="20" max="20" width="10.8515625" style="1" bestFit="1" customWidth="1"/>
    <col min="21" max="25" width="9.28125" style="1" bestFit="1" customWidth="1"/>
    <col min="26" max="16384" width="11.421875" style="1" customWidth="1"/>
  </cols>
  <sheetData>
    <row r="1" spans="1:19" ht="18.75">
      <c r="A1" s="838"/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</row>
    <row r="2" spans="1:19" ht="13.5" thickBo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</row>
    <row r="3" spans="1:19" ht="25.5" customHeight="1" thickBot="1">
      <c r="A3" s="839"/>
      <c r="B3" s="843"/>
      <c r="C3" s="847"/>
      <c r="D3" s="848"/>
      <c r="E3" s="848"/>
      <c r="F3" s="853"/>
      <c r="G3" s="854"/>
      <c r="H3" s="854"/>
      <c r="I3" s="854"/>
      <c r="J3" s="854"/>
      <c r="K3" s="854"/>
      <c r="L3" s="855"/>
      <c r="M3" s="856"/>
      <c r="N3" s="856"/>
      <c r="O3" s="856"/>
      <c r="P3" s="856"/>
      <c r="Q3" s="856"/>
      <c r="R3" s="856"/>
      <c r="S3" s="857"/>
    </row>
    <row r="4" spans="1:19" ht="29.25" customHeight="1" thickBot="1">
      <c r="A4" s="840"/>
      <c r="B4" s="844"/>
      <c r="C4" s="849"/>
      <c r="D4" s="850"/>
      <c r="E4" s="850"/>
      <c r="F4" s="839"/>
      <c r="G4" s="843"/>
      <c r="H4" s="858"/>
      <c r="I4" s="854"/>
      <c r="J4" s="854"/>
      <c r="K4" s="854"/>
      <c r="L4" s="839"/>
      <c r="M4" s="843"/>
      <c r="N4" s="839"/>
      <c r="O4" s="843"/>
      <c r="P4" s="839"/>
      <c r="Q4" s="843"/>
      <c r="R4" s="839"/>
      <c r="S4" s="843"/>
    </row>
    <row r="5" spans="1:19" ht="64.5" customHeight="1">
      <c r="A5" s="840"/>
      <c r="B5" s="844"/>
      <c r="C5" s="851"/>
      <c r="D5" s="852"/>
      <c r="E5" s="852"/>
      <c r="F5" s="859"/>
      <c r="G5" s="862"/>
      <c r="H5" s="865"/>
      <c r="I5" s="866"/>
      <c r="J5" s="866"/>
      <c r="K5" s="867"/>
      <c r="L5" s="4"/>
      <c r="M5" s="5"/>
      <c r="N5" s="4"/>
      <c r="O5" s="5"/>
      <c r="P5" s="4"/>
      <c r="Q5" s="5"/>
      <c r="R5" s="4"/>
      <c r="S5" s="5"/>
    </row>
    <row r="6" spans="1:19" ht="40.5" customHeight="1">
      <c r="A6" s="841"/>
      <c r="B6" s="845"/>
      <c r="C6" s="860"/>
      <c r="D6" s="881"/>
      <c r="E6" s="863"/>
      <c r="F6" s="860"/>
      <c r="G6" s="863"/>
      <c r="H6" s="884"/>
      <c r="I6" s="873"/>
      <c r="J6" s="873"/>
      <c r="K6" s="868"/>
      <c r="L6" s="870"/>
      <c r="M6" s="871"/>
      <c r="N6" s="871"/>
      <c r="O6" s="871"/>
      <c r="P6" s="871"/>
      <c r="Q6" s="871"/>
      <c r="R6" s="871"/>
      <c r="S6" s="872"/>
    </row>
    <row r="7" spans="1:19" ht="68.25" customHeight="1" thickBot="1">
      <c r="A7" s="842"/>
      <c r="B7" s="846"/>
      <c r="C7" s="880"/>
      <c r="D7" s="882"/>
      <c r="E7" s="883"/>
      <c r="F7" s="861"/>
      <c r="G7" s="864"/>
      <c r="H7" s="885"/>
      <c r="I7" s="874"/>
      <c r="J7" s="874"/>
      <c r="K7" s="869"/>
      <c r="L7" s="135"/>
      <c r="M7" s="136"/>
      <c r="N7" s="135"/>
      <c r="O7" s="136"/>
      <c r="P7" s="135"/>
      <c r="Q7" s="136"/>
      <c r="R7" s="135"/>
      <c r="S7" s="136"/>
    </row>
    <row r="8" spans="1:19" ht="60" customHeight="1" hidden="1">
      <c r="A8" s="6"/>
      <c r="B8" s="7"/>
      <c r="C8" s="8"/>
      <c r="D8" s="9"/>
      <c r="E8" s="10"/>
      <c r="F8" s="8"/>
      <c r="G8" s="10"/>
      <c r="H8" s="8"/>
      <c r="I8" s="11"/>
      <c r="J8" s="11"/>
      <c r="K8" s="10"/>
      <c r="L8" s="12"/>
      <c r="M8" s="12"/>
      <c r="N8" s="12"/>
      <c r="O8" s="12"/>
      <c r="P8" s="12"/>
      <c r="Q8" s="12"/>
      <c r="R8" s="12"/>
      <c r="S8" s="12"/>
    </row>
    <row r="9" spans="1:19" s="14" customFormat="1" ht="13.5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3" s="16" customFormat="1" ht="18" customHeight="1">
      <c r="A10" s="137"/>
      <c r="B10" s="15"/>
      <c r="C10" s="15"/>
    </row>
    <row r="11" spans="1:10" s="18" customFormat="1" ht="18" customHeight="1" thickBot="1">
      <c r="A11" s="877"/>
      <c r="B11" s="877"/>
      <c r="C11" s="877"/>
      <c r="D11" s="877"/>
      <c r="E11" s="877"/>
      <c r="F11" s="877"/>
      <c r="G11" s="877"/>
      <c r="H11" s="877"/>
      <c r="I11" s="17"/>
      <c r="J11" s="17"/>
    </row>
    <row r="12" spans="1:19" s="18" customFormat="1" ht="18" customHeight="1" thickBot="1">
      <c r="A12" s="170"/>
      <c r="B12" s="170"/>
      <c r="C12" s="170"/>
      <c r="D12" s="170"/>
      <c r="E12" s="170"/>
      <c r="F12" s="170"/>
      <c r="G12" s="170"/>
      <c r="H12" s="170"/>
      <c r="I12" s="171"/>
      <c r="J12" s="171"/>
      <c r="K12" s="172"/>
      <c r="L12" s="172"/>
      <c r="M12" s="172"/>
      <c r="N12" s="172"/>
      <c r="O12" s="172"/>
      <c r="P12" s="172"/>
      <c r="Q12" s="172"/>
      <c r="R12" s="172"/>
      <c r="S12" s="169"/>
    </row>
    <row r="13" spans="1:19" s="34" customFormat="1" ht="18" customHeight="1">
      <c r="A13" s="324"/>
      <c r="B13" s="151"/>
      <c r="C13" s="351"/>
      <c r="D13" s="307"/>
      <c r="E13" s="307"/>
      <c r="F13" s="351"/>
      <c r="G13" s="351"/>
      <c r="H13" s="308"/>
      <c r="I13" s="352"/>
      <c r="J13" s="352"/>
      <c r="K13" s="353"/>
      <c r="L13" s="354"/>
      <c r="M13" s="355"/>
      <c r="N13" s="355"/>
      <c r="O13" s="355"/>
      <c r="P13" s="355"/>
      <c r="Q13" s="355"/>
      <c r="R13" s="355"/>
      <c r="S13" s="356"/>
    </row>
    <row r="14" spans="1:19" s="18" customFormat="1" ht="18" customHeight="1">
      <c r="A14" s="167"/>
      <c r="B14" s="148"/>
      <c r="C14" s="141"/>
      <c r="D14" s="162"/>
      <c r="E14" s="162"/>
      <c r="F14" s="310"/>
      <c r="G14" s="309"/>
      <c r="H14" s="163"/>
      <c r="I14" s="143"/>
      <c r="J14" s="143"/>
      <c r="K14" s="164"/>
      <c r="L14" s="142"/>
      <c r="M14" s="143"/>
      <c r="N14" s="143"/>
      <c r="O14" s="144"/>
      <c r="P14" s="144"/>
      <c r="Q14" s="144"/>
      <c r="R14" s="144"/>
      <c r="S14" s="145"/>
    </row>
    <row r="15" spans="1:19" s="18" customFormat="1" ht="18" customHeight="1">
      <c r="A15" s="167"/>
      <c r="B15" s="148"/>
      <c r="C15" s="168"/>
      <c r="D15" s="162"/>
      <c r="E15" s="162"/>
      <c r="F15" s="310"/>
      <c r="G15" s="309"/>
      <c r="H15" s="163"/>
      <c r="I15" s="143"/>
      <c r="J15" s="143"/>
      <c r="K15" s="164"/>
      <c r="L15" s="142"/>
      <c r="M15" s="143"/>
      <c r="N15" s="143"/>
      <c r="O15" s="144"/>
      <c r="P15" s="144"/>
      <c r="Q15" s="144"/>
      <c r="R15" s="144"/>
      <c r="S15" s="145"/>
    </row>
    <row r="16" spans="1:19" s="34" customFormat="1" ht="18" customHeight="1">
      <c r="A16" s="324"/>
      <c r="B16" s="151"/>
      <c r="C16" s="151"/>
      <c r="D16" s="325"/>
      <c r="E16" s="325"/>
      <c r="F16" s="149"/>
      <c r="G16" s="150"/>
      <c r="H16" s="350"/>
      <c r="I16" s="50"/>
      <c r="J16" s="50"/>
      <c r="K16" s="330"/>
      <c r="L16" s="62"/>
      <c r="M16" s="50"/>
      <c r="N16" s="50"/>
      <c r="O16" s="331"/>
      <c r="P16" s="331"/>
      <c r="Q16" s="331"/>
      <c r="R16" s="331"/>
      <c r="S16" s="332"/>
    </row>
    <row r="17" spans="1:19" s="18" customFormat="1" ht="18" customHeight="1">
      <c r="A17" s="134"/>
      <c r="B17" s="148"/>
      <c r="C17" s="19"/>
      <c r="D17" s="20"/>
      <c r="E17" s="20"/>
      <c r="F17" s="306"/>
      <c r="G17" s="264"/>
      <c r="H17" s="23"/>
      <c r="I17" s="24"/>
      <c r="J17" s="24"/>
      <c r="K17" s="110"/>
      <c r="L17" s="115"/>
      <c r="M17" s="24"/>
      <c r="N17" s="24"/>
      <c r="O17" s="26"/>
      <c r="P17" s="26"/>
      <c r="Q17" s="26"/>
      <c r="R17" s="26"/>
      <c r="S17" s="116"/>
    </row>
    <row r="18" spans="1:19" s="18" customFormat="1" ht="18" customHeight="1">
      <c r="A18" s="134"/>
      <c r="B18" s="148"/>
      <c r="C18" s="19"/>
      <c r="D18" s="20"/>
      <c r="E18" s="20"/>
      <c r="F18" s="306"/>
      <c r="G18" s="264"/>
      <c r="H18" s="23"/>
      <c r="I18" s="24"/>
      <c r="J18" s="24"/>
      <c r="K18" s="110"/>
      <c r="L18" s="115"/>
      <c r="M18" s="24"/>
      <c r="N18" s="24"/>
      <c r="O18" s="26"/>
      <c r="P18" s="26"/>
      <c r="Q18" s="26"/>
      <c r="R18" s="26"/>
      <c r="S18" s="116"/>
    </row>
    <row r="19" spans="1:19" s="18" customFormat="1" ht="18" customHeight="1">
      <c r="A19" s="134"/>
      <c r="B19" s="148"/>
      <c r="C19" s="19"/>
      <c r="D19" s="20"/>
      <c r="E19" s="20"/>
      <c r="F19" s="306"/>
      <c r="G19" s="264"/>
      <c r="H19" s="23"/>
      <c r="I19" s="24"/>
      <c r="J19" s="24"/>
      <c r="K19" s="110"/>
      <c r="L19" s="115"/>
      <c r="M19" s="24"/>
      <c r="N19" s="24"/>
      <c r="O19" s="26"/>
      <c r="P19" s="26"/>
      <c r="Q19" s="26"/>
      <c r="R19" s="26"/>
      <c r="S19" s="116"/>
    </row>
    <row r="20" spans="1:19" s="18" customFormat="1" ht="18" customHeight="1">
      <c r="A20" s="183"/>
      <c r="B20" s="151"/>
      <c r="C20" s="152"/>
      <c r="D20" s="153"/>
      <c r="E20" s="153"/>
      <c r="F20" s="27"/>
      <c r="G20" s="27"/>
      <c r="H20" s="156"/>
      <c r="I20" s="157"/>
      <c r="J20" s="157"/>
      <c r="K20" s="158"/>
      <c r="L20" s="311"/>
      <c r="M20" s="157"/>
      <c r="N20" s="157"/>
      <c r="O20" s="185"/>
      <c r="P20" s="185"/>
      <c r="Q20" s="185"/>
      <c r="R20" s="185"/>
      <c r="S20" s="186"/>
    </row>
    <row r="21" spans="1:19" s="18" customFormat="1" ht="18" customHeight="1" thickBot="1">
      <c r="A21" s="207"/>
      <c r="B21" s="208"/>
      <c r="C21" s="209"/>
      <c r="D21" s="210"/>
      <c r="E21" s="210"/>
      <c r="F21" s="211"/>
      <c r="G21" s="212"/>
      <c r="H21" s="213"/>
      <c r="I21" s="214"/>
      <c r="J21" s="214"/>
      <c r="K21" s="213"/>
      <c r="L21" s="214"/>
      <c r="M21" s="214"/>
      <c r="N21" s="214"/>
      <c r="O21" s="215"/>
      <c r="P21" s="215"/>
      <c r="Q21" s="215"/>
      <c r="R21" s="215"/>
      <c r="S21" s="216"/>
    </row>
    <row r="22" spans="1:19" s="18" customFormat="1" ht="18" customHeight="1" thickBot="1">
      <c r="A22" s="170"/>
      <c r="B22" s="170"/>
      <c r="C22" s="174"/>
      <c r="D22" s="175"/>
      <c r="E22" s="175"/>
      <c r="F22" s="176"/>
      <c r="G22" s="176"/>
      <c r="H22" s="177"/>
      <c r="I22" s="178"/>
      <c r="J22" s="178"/>
      <c r="K22" s="179"/>
      <c r="L22" s="180"/>
      <c r="M22" s="178"/>
      <c r="N22" s="178"/>
      <c r="O22" s="181"/>
      <c r="P22" s="181"/>
      <c r="Q22" s="181"/>
      <c r="R22" s="181"/>
      <c r="S22" s="182"/>
    </row>
    <row r="23" spans="1:19" s="34" customFormat="1" ht="18" customHeight="1" thickBot="1">
      <c r="A23" s="333"/>
      <c r="B23" s="151"/>
      <c r="C23" s="151"/>
      <c r="D23" s="325"/>
      <c r="E23" s="325"/>
      <c r="F23" s="146"/>
      <c r="G23" s="147"/>
      <c r="H23" s="336"/>
      <c r="I23" s="337"/>
      <c r="J23" s="337"/>
      <c r="K23" s="338"/>
      <c r="L23" s="339"/>
      <c r="M23" s="337"/>
      <c r="N23" s="337"/>
      <c r="O23" s="340"/>
      <c r="P23" s="340"/>
      <c r="Q23" s="340"/>
      <c r="R23" s="340"/>
      <c r="S23" s="341"/>
    </row>
    <row r="24" spans="1:19" s="34" customFormat="1" ht="18" customHeight="1" thickBot="1">
      <c r="A24" s="324"/>
      <c r="B24" s="151"/>
      <c r="C24" s="151"/>
      <c r="D24" s="325"/>
      <c r="E24" s="325"/>
      <c r="F24" s="146"/>
      <c r="G24" s="146"/>
      <c r="H24" s="350"/>
      <c r="I24" s="50"/>
      <c r="J24" s="50"/>
      <c r="K24" s="330"/>
      <c r="L24" s="62"/>
      <c r="M24" s="50"/>
      <c r="N24" s="50"/>
      <c r="O24" s="331"/>
      <c r="P24" s="331"/>
      <c r="Q24" s="331"/>
      <c r="R24" s="331"/>
      <c r="S24" s="332"/>
    </row>
    <row r="25" spans="1:19" s="34" customFormat="1" ht="18" customHeight="1" thickBot="1">
      <c r="A25" s="324"/>
      <c r="B25" s="151"/>
      <c r="C25" s="151"/>
      <c r="D25" s="325"/>
      <c r="E25" s="325"/>
      <c r="F25" s="146"/>
      <c r="G25" s="146"/>
      <c r="H25" s="350"/>
      <c r="I25" s="50"/>
      <c r="J25" s="50"/>
      <c r="K25" s="330"/>
      <c r="L25" s="62"/>
      <c r="M25" s="50"/>
      <c r="N25" s="50"/>
      <c r="O25" s="331"/>
      <c r="P25" s="331"/>
      <c r="Q25" s="331"/>
      <c r="R25" s="331"/>
      <c r="S25" s="332"/>
    </row>
    <row r="26" spans="1:19" s="18" customFormat="1" ht="18" customHeight="1" thickBot="1">
      <c r="A26" s="187"/>
      <c r="B26" s="188"/>
      <c r="C26" s="189"/>
      <c r="D26" s="190"/>
      <c r="E26" s="190"/>
      <c r="F26" s="191"/>
      <c r="G26" s="202"/>
      <c r="H26" s="192"/>
      <c r="I26" s="193"/>
      <c r="J26" s="193"/>
      <c r="K26" s="192"/>
      <c r="L26" s="193"/>
      <c r="M26" s="193"/>
      <c r="N26" s="193"/>
      <c r="O26" s="194"/>
      <c r="P26" s="194"/>
      <c r="Q26" s="194"/>
      <c r="R26" s="194"/>
      <c r="S26" s="195"/>
    </row>
    <row r="27" spans="1:19" s="34" customFormat="1" ht="18" customHeight="1">
      <c r="A27" s="343"/>
      <c r="B27" s="151"/>
      <c r="C27" s="344"/>
      <c r="D27" s="345"/>
      <c r="E27" s="345"/>
      <c r="F27" s="346"/>
      <c r="G27" s="305"/>
      <c r="H27" s="305"/>
      <c r="I27" s="347"/>
      <c r="J27" s="347"/>
      <c r="K27" s="305"/>
      <c r="L27" s="347"/>
      <c r="M27" s="347"/>
      <c r="N27" s="347"/>
      <c r="O27" s="348"/>
      <c r="P27" s="348"/>
      <c r="Q27" s="348"/>
      <c r="R27" s="348"/>
      <c r="S27" s="349"/>
    </row>
    <row r="28" spans="1:19" s="18" customFormat="1" ht="18" customHeight="1">
      <c r="A28" s="299"/>
      <c r="B28" s="148"/>
      <c r="C28" s="161"/>
      <c r="D28" s="162"/>
      <c r="E28" s="162"/>
      <c r="F28" s="310"/>
      <c r="G28" s="265"/>
      <c r="H28" s="300"/>
      <c r="I28" s="301"/>
      <c r="J28" s="301"/>
      <c r="K28" s="302"/>
      <c r="L28" s="301"/>
      <c r="M28" s="301"/>
      <c r="N28" s="301"/>
      <c r="O28" s="303"/>
      <c r="P28" s="303"/>
      <c r="Q28" s="303"/>
      <c r="R28" s="303"/>
      <c r="S28" s="304"/>
    </row>
    <row r="29" spans="1:19" s="18" customFormat="1" ht="18" customHeight="1">
      <c r="A29" s="273"/>
      <c r="B29" s="148"/>
      <c r="C29" s="19"/>
      <c r="D29" s="20"/>
      <c r="E29" s="20"/>
      <c r="F29" s="312"/>
      <c r="G29" s="264"/>
      <c r="H29" s="277"/>
      <c r="I29" s="278"/>
      <c r="J29" s="278"/>
      <c r="K29" s="279"/>
      <c r="L29" s="278"/>
      <c r="M29" s="278"/>
      <c r="N29" s="278"/>
      <c r="O29" s="280"/>
      <c r="P29" s="280"/>
      <c r="Q29" s="280"/>
      <c r="R29" s="280"/>
      <c r="S29" s="281"/>
    </row>
    <row r="30" spans="1:19" s="18" customFormat="1" ht="18" customHeight="1">
      <c r="A30" s="134"/>
      <c r="B30" s="148"/>
      <c r="C30" s="20"/>
      <c r="D30" s="20"/>
      <c r="E30" s="20"/>
      <c r="F30" s="312"/>
      <c r="G30" s="263"/>
      <c r="H30" s="27"/>
      <c r="I30" s="24"/>
      <c r="J30" s="24"/>
      <c r="K30" s="25"/>
      <c r="L30" s="24"/>
      <c r="M30" s="24"/>
      <c r="N30" s="24"/>
      <c r="O30" s="26"/>
      <c r="P30" s="26"/>
      <c r="Q30" s="26"/>
      <c r="R30" s="26"/>
      <c r="S30" s="116"/>
    </row>
    <row r="31" spans="1:19" s="34" customFormat="1" ht="18" customHeight="1">
      <c r="A31" s="333"/>
      <c r="B31" s="151"/>
      <c r="C31" s="325"/>
      <c r="D31" s="325"/>
      <c r="E31" s="325"/>
      <c r="F31" s="149"/>
      <c r="G31" s="150"/>
      <c r="H31" s="336"/>
      <c r="I31" s="337"/>
      <c r="J31" s="337"/>
      <c r="K31" s="338"/>
      <c r="L31" s="339"/>
      <c r="M31" s="337"/>
      <c r="N31" s="337"/>
      <c r="O31" s="340"/>
      <c r="P31" s="340"/>
      <c r="Q31" s="340"/>
      <c r="R31" s="340"/>
      <c r="S31" s="341"/>
    </row>
    <row r="32" spans="1:19" s="34" customFormat="1" ht="18" customHeight="1">
      <c r="A32" s="333"/>
      <c r="B32" s="151"/>
      <c r="C32" s="325"/>
      <c r="D32" s="325"/>
      <c r="E32" s="325"/>
      <c r="F32" s="334"/>
      <c r="G32" s="335"/>
      <c r="H32" s="336"/>
      <c r="I32" s="337"/>
      <c r="J32" s="337"/>
      <c r="K32" s="338"/>
      <c r="L32" s="339"/>
      <c r="M32" s="337"/>
      <c r="N32" s="337"/>
      <c r="O32" s="340"/>
      <c r="P32" s="340"/>
      <c r="Q32" s="340"/>
      <c r="R32" s="340"/>
      <c r="S32" s="341"/>
    </row>
    <row r="33" spans="1:19" s="34" customFormat="1" ht="18" customHeight="1">
      <c r="A33" s="333"/>
      <c r="B33" s="151"/>
      <c r="C33" s="342"/>
      <c r="D33" s="325"/>
      <c r="E33" s="326"/>
      <c r="F33" s="334"/>
      <c r="G33" s="335"/>
      <c r="H33" s="336"/>
      <c r="I33" s="337"/>
      <c r="J33" s="337"/>
      <c r="K33" s="338"/>
      <c r="L33" s="339"/>
      <c r="M33" s="337"/>
      <c r="N33" s="337"/>
      <c r="O33" s="340"/>
      <c r="P33" s="340"/>
      <c r="Q33" s="340"/>
      <c r="R33" s="340"/>
      <c r="S33" s="341"/>
    </row>
    <row r="34" spans="1:19" s="18" customFormat="1" ht="18" customHeight="1">
      <c r="A34" s="167"/>
      <c r="B34" s="148"/>
      <c r="C34" s="152"/>
      <c r="D34" s="20"/>
      <c r="E34" s="153"/>
      <c r="F34" s="313"/>
      <c r="G34" s="266"/>
      <c r="H34" s="163"/>
      <c r="I34" s="143"/>
      <c r="J34" s="143"/>
      <c r="K34" s="164"/>
      <c r="L34" s="142"/>
      <c r="M34" s="143"/>
      <c r="N34" s="143"/>
      <c r="O34" s="144"/>
      <c r="P34" s="144"/>
      <c r="Q34" s="144"/>
      <c r="R34" s="144"/>
      <c r="S34" s="145"/>
    </row>
    <row r="35" spans="1:19" s="18" customFormat="1" ht="18" customHeight="1">
      <c r="A35" s="167"/>
      <c r="B35" s="148"/>
      <c r="C35" s="20"/>
      <c r="D35" s="20"/>
      <c r="E35" s="153"/>
      <c r="F35" s="313"/>
      <c r="G35" s="266"/>
      <c r="H35" s="163"/>
      <c r="I35" s="143"/>
      <c r="J35" s="143"/>
      <c r="K35" s="164"/>
      <c r="L35" s="142"/>
      <c r="M35" s="143"/>
      <c r="N35" s="143"/>
      <c r="O35" s="144"/>
      <c r="P35" s="144"/>
      <c r="Q35" s="144"/>
      <c r="R35" s="144"/>
      <c r="S35" s="145"/>
    </row>
    <row r="36" spans="1:19" s="18" customFormat="1" ht="18" customHeight="1">
      <c r="A36" s="167"/>
      <c r="B36" s="148"/>
      <c r="C36" s="20"/>
      <c r="D36" s="219"/>
      <c r="E36" s="247"/>
      <c r="F36" s="313"/>
      <c r="G36" s="313"/>
      <c r="H36" s="163"/>
      <c r="I36" s="143"/>
      <c r="J36" s="143"/>
      <c r="K36" s="164"/>
      <c r="L36" s="142"/>
      <c r="M36" s="143"/>
      <c r="N36" s="143"/>
      <c r="O36" s="144"/>
      <c r="P36" s="144"/>
      <c r="Q36" s="144"/>
      <c r="R36" s="144"/>
      <c r="S36" s="145"/>
    </row>
    <row r="37" spans="1:19" s="34" customFormat="1" ht="18" customHeight="1">
      <c r="A37" s="333"/>
      <c r="B37" s="151"/>
      <c r="C37" s="325"/>
      <c r="D37" s="326"/>
      <c r="E37" s="326"/>
      <c r="F37" s="334"/>
      <c r="G37" s="335"/>
      <c r="H37" s="336"/>
      <c r="I37" s="337"/>
      <c r="J37" s="337"/>
      <c r="K37" s="338"/>
      <c r="L37" s="339"/>
      <c r="M37" s="337"/>
      <c r="N37" s="337"/>
      <c r="O37" s="340"/>
      <c r="P37" s="340"/>
      <c r="Q37" s="340"/>
      <c r="R37" s="340"/>
      <c r="S37" s="341"/>
    </row>
    <row r="38" spans="1:19" s="18" customFormat="1" ht="18" customHeight="1">
      <c r="A38" s="167"/>
      <c r="B38" s="148"/>
      <c r="C38" s="20"/>
      <c r="D38" s="153"/>
      <c r="E38" s="153"/>
      <c r="F38" s="313"/>
      <c r="G38" s="266"/>
      <c r="H38" s="163"/>
      <c r="I38" s="143"/>
      <c r="J38" s="143"/>
      <c r="K38" s="164"/>
      <c r="L38" s="142"/>
      <c r="M38" s="143"/>
      <c r="N38" s="143"/>
      <c r="O38" s="144"/>
      <c r="P38" s="144"/>
      <c r="Q38" s="144"/>
      <c r="R38" s="144"/>
      <c r="S38" s="145"/>
    </row>
    <row r="39" spans="1:19" s="18" customFormat="1" ht="18" customHeight="1" thickBot="1">
      <c r="A39" s="134"/>
      <c r="B39" s="148"/>
      <c r="C39" s="20"/>
      <c r="D39" s="153"/>
      <c r="E39" s="153"/>
      <c r="F39" s="313"/>
      <c r="G39" s="266"/>
      <c r="H39" s="163"/>
      <c r="I39" s="24"/>
      <c r="J39" s="24"/>
      <c r="K39" s="110"/>
      <c r="L39" s="115"/>
      <c r="M39" s="24"/>
      <c r="N39" s="24"/>
      <c r="O39" s="26"/>
      <c r="P39" s="26"/>
      <c r="Q39" s="26"/>
      <c r="R39" s="26"/>
      <c r="S39" s="116"/>
    </row>
    <row r="40" spans="1:19" s="18" customFormat="1" ht="18" customHeight="1">
      <c r="A40" s="134"/>
      <c r="B40" s="148"/>
      <c r="C40" s="20"/>
      <c r="D40" s="153"/>
      <c r="E40" s="153"/>
      <c r="F40" s="314"/>
      <c r="G40" s="314"/>
      <c r="H40" s="156"/>
      <c r="I40" s="157"/>
      <c r="J40" s="24"/>
      <c r="K40" s="110"/>
      <c r="L40" s="115"/>
      <c r="M40" s="24"/>
      <c r="N40" s="24"/>
      <c r="O40" s="26"/>
      <c r="P40" s="26"/>
      <c r="Q40" s="26"/>
      <c r="R40" s="26"/>
      <c r="S40" s="116"/>
    </row>
    <row r="41" spans="1:19" s="18" customFormat="1" ht="18" customHeight="1" thickBot="1">
      <c r="A41" s="183"/>
      <c r="B41" s="148"/>
      <c r="C41" s="153"/>
      <c r="D41" s="165"/>
      <c r="E41" s="165"/>
      <c r="F41" s="315"/>
      <c r="G41" s="315"/>
      <c r="H41" s="173"/>
      <c r="I41" s="166"/>
      <c r="J41" s="157"/>
      <c r="K41" s="158"/>
      <c r="L41" s="184"/>
      <c r="M41" s="157"/>
      <c r="N41" s="157"/>
      <c r="O41" s="185"/>
      <c r="P41" s="185"/>
      <c r="Q41" s="185"/>
      <c r="R41" s="185"/>
      <c r="S41" s="186"/>
    </row>
    <row r="42" spans="1:19" s="34" customFormat="1" ht="18" customHeight="1" thickBot="1">
      <c r="A42" s="324"/>
      <c r="B42" s="151"/>
      <c r="C42" s="325"/>
      <c r="D42" s="326"/>
      <c r="E42" s="326"/>
      <c r="F42" s="327"/>
      <c r="G42" s="327"/>
      <c r="H42" s="328"/>
      <c r="I42" s="329"/>
      <c r="J42" s="50"/>
      <c r="K42" s="330"/>
      <c r="L42" s="62"/>
      <c r="M42" s="50"/>
      <c r="N42" s="50"/>
      <c r="O42" s="331"/>
      <c r="P42" s="331"/>
      <c r="Q42" s="331"/>
      <c r="R42" s="331"/>
      <c r="S42" s="332"/>
    </row>
    <row r="43" spans="1:19" s="34" customFormat="1" ht="18" customHeight="1" thickBot="1">
      <c r="A43" s="324"/>
      <c r="B43" s="151"/>
      <c r="C43" s="325"/>
      <c r="D43" s="326"/>
      <c r="E43" s="326"/>
      <c r="F43" s="327"/>
      <c r="G43" s="327"/>
      <c r="H43" s="328"/>
      <c r="I43" s="329"/>
      <c r="J43" s="50"/>
      <c r="K43" s="330"/>
      <c r="L43" s="62"/>
      <c r="M43" s="50"/>
      <c r="N43" s="50"/>
      <c r="O43" s="331"/>
      <c r="P43" s="331"/>
      <c r="Q43" s="331"/>
      <c r="R43" s="331"/>
      <c r="S43" s="332"/>
    </row>
    <row r="44" spans="1:19" s="18" customFormat="1" ht="18" customHeight="1" thickBot="1">
      <c r="A44" s="134"/>
      <c r="B44" s="148"/>
      <c r="C44" s="20"/>
      <c r="D44" s="153"/>
      <c r="E44" s="153"/>
      <c r="F44" s="314"/>
      <c r="G44" s="314"/>
      <c r="H44" s="156"/>
      <c r="I44" s="157"/>
      <c r="J44" s="24"/>
      <c r="K44" s="110"/>
      <c r="L44" s="115"/>
      <c r="M44" s="24"/>
      <c r="N44" s="24"/>
      <c r="O44" s="26"/>
      <c r="P44" s="26"/>
      <c r="Q44" s="26"/>
      <c r="R44" s="26"/>
      <c r="S44" s="116"/>
    </row>
    <row r="45" spans="1:19" s="18" customFormat="1" ht="18" customHeight="1" thickBot="1">
      <c r="A45" s="134"/>
      <c r="B45" s="148"/>
      <c r="C45" s="20"/>
      <c r="D45" s="153"/>
      <c r="E45" s="153"/>
      <c r="F45" s="314"/>
      <c r="G45" s="314"/>
      <c r="H45" s="156"/>
      <c r="I45" s="157"/>
      <c r="J45" s="24"/>
      <c r="K45" s="110"/>
      <c r="L45" s="115"/>
      <c r="M45" s="24"/>
      <c r="N45" s="24"/>
      <c r="O45" s="26"/>
      <c r="P45" s="26"/>
      <c r="Q45" s="26"/>
      <c r="R45" s="26"/>
      <c r="S45" s="116"/>
    </row>
    <row r="46" spans="1:19" s="18" customFormat="1" ht="18" customHeight="1" thickBot="1">
      <c r="A46" s="134"/>
      <c r="B46" s="148"/>
      <c r="C46" s="20"/>
      <c r="D46" s="153"/>
      <c r="E46" s="153"/>
      <c r="F46" s="314"/>
      <c r="G46" s="314"/>
      <c r="H46" s="156"/>
      <c r="I46" s="157"/>
      <c r="J46" s="24"/>
      <c r="K46" s="110"/>
      <c r="L46" s="115"/>
      <c r="M46" s="24"/>
      <c r="N46" s="24"/>
      <c r="O46" s="26"/>
      <c r="P46" s="26"/>
      <c r="Q46" s="26"/>
      <c r="R46" s="26"/>
      <c r="S46" s="116"/>
    </row>
    <row r="47" spans="1:19" s="34" customFormat="1" ht="18" customHeight="1" thickBot="1">
      <c r="A47" s="324"/>
      <c r="B47" s="151"/>
      <c r="C47" s="325"/>
      <c r="D47" s="326"/>
      <c r="E47" s="326"/>
      <c r="F47" s="327"/>
      <c r="G47" s="327"/>
      <c r="H47" s="328"/>
      <c r="I47" s="329"/>
      <c r="J47" s="50"/>
      <c r="K47" s="330"/>
      <c r="L47" s="62"/>
      <c r="M47" s="50"/>
      <c r="N47" s="50"/>
      <c r="O47" s="331"/>
      <c r="P47" s="331"/>
      <c r="Q47" s="331"/>
      <c r="R47" s="331"/>
      <c r="S47" s="332"/>
    </row>
    <row r="48" spans="1:19" s="18" customFormat="1" ht="18" customHeight="1" thickBot="1">
      <c r="A48" s="134"/>
      <c r="B48" s="148"/>
      <c r="C48" s="20"/>
      <c r="D48" s="153"/>
      <c r="E48" s="153"/>
      <c r="F48" s="314"/>
      <c r="G48" s="314"/>
      <c r="H48" s="156"/>
      <c r="I48" s="157"/>
      <c r="J48" s="24"/>
      <c r="K48" s="110"/>
      <c r="L48" s="115"/>
      <c r="M48" s="24"/>
      <c r="N48" s="24"/>
      <c r="O48" s="26"/>
      <c r="P48" s="26"/>
      <c r="Q48" s="26"/>
      <c r="R48" s="26"/>
      <c r="S48" s="116"/>
    </row>
    <row r="49" spans="1:19" s="18" customFormat="1" ht="18" customHeight="1" thickBot="1">
      <c r="A49" s="134"/>
      <c r="B49" s="148"/>
      <c r="C49" s="20"/>
      <c r="D49" s="153"/>
      <c r="E49" s="153"/>
      <c r="F49" s="314"/>
      <c r="G49" s="314"/>
      <c r="H49" s="156"/>
      <c r="I49" s="157"/>
      <c r="J49" s="24"/>
      <c r="K49" s="110"/>
      <c r="L49" s="115"/>
      <c r="M49" s="24"/>
      <c r="N49" s="24"/>
      <c r="O49" s="26"/>
      <c r="P49" s="26"/>
      <c r="Q49" s="26"/>
      <c r="R49" s="26"/>
      <c r="S49" s="116"/>
    </row>
    <row r="50" spans="1:19" s="18" customFormat="1" ht="18" customHeight="1" thickBot="1">
      <c r="A50" s="134"/>
      <c r="B50" s="148"/>
      <c r="C50" s="20"/>
      <c r="D50" s="153"/>
      <c r="E50" s="153"/>
      <c r="F50" s="314"/>
      <c r="G50" s="314"/>
      <c r="H50" s="156"/>
      <c r="I50" s="157"/>
      <c r="J50" s="24"/>
      <c r="K50" s="110"/>
      <c r="L50" s="115"/>
      <c r="M50" s="24"/>
      <c r="N50" s="24"/>
      <c r="O50" s="26"/>
      <c r="P50" s="26"/>
      <c r="Q50" s="26"/>
      <c r="R50" s="26"/>
      <c r="S50" s="116"/>
    </row>
    <row r="51" spans="1:19" s="18" customFormat="1" ht="18" customHeight="1" thickBot="1">
      <c r="A51" s="134"/>
      <c r="B51" s="148"/>
      <c r="C51" s="20"/>
      <c r="D51" s="153"/>
      <c r="E51" s="153"/>
      <c r="F51" s="314"/>
      <c r="G51" s="314"/>
      <c r="H51" s="156"/>
      <c r="I51" s="157"/>
      <c r="J51" s="24"/>
      <c r="K51" s="110"/>
      <c r="L51" s="115"/>
      <c r="M51" s="24"/>
      <c r="N51" s="24"/>
      <c r="O51" s="26"/>
      <c r="P51" s="26"/>
      <c r="Q51" s="26"/>
      <c r="R51" s="26"/>
      <c r="S51" s="116"/>
    </row>
    <row r="52" spans="1:19" s="18" customFormat="1" ht="18" customHeight="1" thickBot="1">
      <c r="A52" s="134"/>
      <c r="B52" s="151"/>
      <c r="C52" s="20"/>
      <c r="D52" s="153"/>
      <c r="E52" s="153"/>
      <c r="F52" s="316"/>
      <c r="G52" s="316"/>
      <c r="H52" s="156"/>
      <c r="I52" s="157"/>
      <c r="J52" s="24"/>
      <c r="K52" s="110"/>
      <c r="L52" s="115"/>
      <c r="M52" s="24"/>
      <c r="N52" s="24"/>
      <c r="O52" s="26"/>
      <c r="P52" s="26"/>
      <c r="Q52" s="26"/>
      <c r="R52" s="26"/>
      <c r="S52" s="116"/>
    </row>
    <row r="53" spans="1:19" s="18" customFormat="1" ht="18" customHeight="1" thickBot="1">
      <c r="A53" s="187"/>
      <c r="B53" s="206"/>
      <c r="C53" s="190"/>
      <c r="D53" s="197"/>
      <c r="E53" s="197"/>
      <c r="F53" s="198"/>
      <c r="G53" s="198"/>
      <c r="H53" s="199"/>
      <c r="I53" s="193"/>
      <c r="J53" s="193"/>
      <c r="K53" s="200"/>
      <c r="L53" s="201"/>
      <c r="M53" s="193"/>
      <c r="N53" s="193"/>
      <c r="O53" s="194"/>
      <c r="P53" s="194"/>
      <c r="Q53" s="194"/>
      <c r="R53" s="194"/>
      <c r="S53" s="195"/>
    </row>
    <row r="54" spans="1:19" s="34" customFormat="1" ht="18" customHeight="1" thickBot="1">
      <c r="A54" s="203"/>
      <c r="B54" s="78"/>
      <c r="C54" s="79"/>
      <c r="D54" s="79"/>
      <c r="E54" s="79"/>
      <c r="F54" s="80"/>
      <c r="G54" s="81"/>
      <c r="H54" s="82"/>
      <c r="I54" s="79"/>
      <c r="J54" s="79"/>
      <c r="K54" s="204"/>
      <c r="L54" s="80"/>
      <c r="M54" s="205"/>
      <c r="N54" s="205"/>
      <c r="O54" s="205"/>
      <c r="P54" s="205"/>
      <c r="Q54" s="205"/>
      <c r="R54" s="205"/>
      <c r="S54" s="81"/>
    </row>
    <row r="55" spans="1:19" s="40" customFormat="1" ht="18" customHeight="1">
      <c r="A55" s="35"/>
      <c r="B55" s="36"/>
      <c r="C55" s="36"/>
      <c r="D55" s="37"/>
      <c r="E55" s="37"/>
      <c r="F55" s="38"/>
      <c r="G55" s="38"/>
      <c r="H55" s="38"/>
      <c r="I55" s="39"/>
      <c r="J55" s="39"/>
      <c r="K55" s="38"/>
      <c r="L55" s="38"/>
      <c r="M55" s="38"/>
      <c r="N55" s="38"/>
      <c r="O55" s="37"/>
      <c r="P55" s="37"/>
      <c r="Q55" s="37"/>
      <c r="R55" s="37"/>
      <c r="S55" s="37"/>
    </row>
    <row r="56" spans="1:19" s="40" customFormat="1" ht="18" customHeight="1" thickBot="1">
      <c r="A56" s="878"/>
      <c r="B56" s="879"/>
      <c r="C56" s="879"/>
      <c r="D56" s="879"/>
      <c r="E56" s="879"/>
      <c r="F56" s="879"/>
      <c r="G56" s="879"/>
      <c r="H56" s="879"/>
      <c r="I56" s="39"/>
      <c r="J56" s="39"/>
      <c r="K56" s="38"/>
      <c r="L56" s="38"/>
      <c r="M56" s="38"/>
      <c r="N56" s="38"/>
      <c r="O56" s="37"/>
      <c r="P56" s="37"/>
      <c r="Q56" s="37"/>
      <c r="R56" s="37"/>
      <c r="S56" s="37"/>
    </row>
    <row r="57" spans="1:19" s="40" customFormat="1" ht="18" customHeight="1">
      <c r="A57" s="159"/>
      <c r="B57" s="317"/>
      <c r="C57" s="153"/>
      <c r="D57" s="217"/>
      <c r="E57" s="217"/>
      <c r="F57" s="218"/>
      <c r="G57" s="218"/>
      <c r="H57" s="218"/>
      <c r="I57" s="112"/>
      <c r="J57" s="112"/>
      <c r="K57" s="22"/>
      <c r="L57" s="111"/>
      <c r="M57" s="112"/>
      <c r="N57" s="112"/>
      <c r="O57" s="113"/>
      <c r="P57" s="113"/>
      <c r="Q57" s="113"/>
      <c r="R57" s="113"/>
      <c r="S57" s="114"/>
    </row>
    <row r="58" spans="1:19" s="40" customFormat="1" ht="18" customHeight="1">
      <c r="A58" s="159"/>
      <c r="B58" s="318"/>
      <c r="C58" s="153"/>
      <c r="D58" s="219"/>
      <c r="E58" s="219"/>
      <c r="F58" s="25"/>
      <c r="G58" s="25"/>
      <c r="H58" s="25"/>
      <c r="I58" s="24"/>
      <c r="J58" s="24"/>
      <c r="K58" s="28"/>
      <c r="L58" s="142"/>
      <c r="M58" s="143"/>
      <c r="N58" s="143"/>
      <c r="O58" s="144"/>
      <c r="P58" s="144"/>
      <c r="Q58" s="144"/>
      <c r="R58" s="144"/>
      <c r="S58" s="145"/>
    </row>
    <row r="59" spans="1:19" s="40" customFormat="1" ht="18" customHeight="1">
      <c r="A59" s="159"/>
      <c r="B59" s="220"/>
      <c r="C59" s="153"/>
      <c r="D59" s="219"/>
      <c r="E59" s="219"/>
      <c r="F59" s="25"/>
      <c r="G59" s="25"/>
      <c r="H59" s="25"/>
      <c r="I59" s="24"/>
      <c r="J59" s="24"/>
      <c r="K59" s="28"/>
      <c r="L59" s="142"/>
      <c r="M59" s="143"/>
      <c r="N59" s="143"/>
      <c r="O59" s="144"/>
      <c r="P59" s="144"/>
      <c r="Q59" s="144"/>
      <c r="R59" s="144"/>
      <c r="S59" s="145"/>
    </row>
    <row r="60" spans="1:19" s="40" customFormat="1" ht="18" customHeight="1">
      <c r="A60" s="225"/>
      <c r="B60" s="226"/>
      <c r="C60" s="227"/>
      <c r="D60" s="227"/>
      <c r="E60" s="227"/>
      <c r="F60" s="228"/>
      <c r="G60" s="228"/>
      <c r="H60" s="228"/>
      <c r="I60" s="157"/>
      <c r="J60" s="157"/>
      <c r="K60" s="155"/>
      <c r="L60" s="221"/>
      <c r="M60" s="222"/>
      <c r="N60" s="222"/>
      <c r="O60" s="223"/>
      <c r="P60" s="223"/>
      <c r="Q60" s="223"/>
      <c r="R60" s="223"/>
      <c r="S60" s="224"/>
    </row>
    <row r="61" spans="1:19" s="40" customFormat="1" ht="18" customHeight="1">
      <c r="A61" s="225"/>
      <c r="B61" s="226"/>
      <c r="C61" s="227"/>
      <c r="D61" s="227"/>
      <c r="E61" s="227"/>
      <c r="F61" s="228"/>
      <c r="G61" s="228"/>
      <c r="H61" s="228"/>
      <c r="I61" s="157"/>
      <c r="J61" s="157"/>
      <c r="K61" s="155"/>
      <c r="L61" s="221"/>
      <c r="M61" s="222"/>
      <c r="N61" s="222"/>
      <c r="O61" s="223"/>
      <c r="P61" s="223"/>
      <c r="Q61" s="223"/>
      <c r="R61" s="223"/>
      <c r="S61" s="224"/>
    </row>
    <row r="62" spans="1:19" s="40" customFormat="1" ht="18" customHeight="1" thickBot="1">
      <c r="A62" s="225"/>
      <c r="B62" s="226"/>
      <c r="C62" s="227"/>
      <c r="D62" s="227"/>
      <c r="E62" s="227"/>
      <c r="F62" s="228"/>
      <c r="G62" s="228"/>
      <c r="H62" s="228"/>
      <c r="I62" s="157"/>
      <c r="J62" s="157"/>
      <c r="K62" s="155"/>
      <c r="L62" s="221"/>
      <c r="M62" s="222"/>
      <c r="N62" s="222"/>
      <c r="O62" s="223"/>
      <c r="P62" s="223"/>
      <c r="Q62" s="223"/>
      <c r="R62" s="223"/>
      <c r="S62" s="224"/>
    </row>
    <row r="63" spans="1:19" s="40" customFormat="1" ht="18" customHeight="1" thickBot="1">
      <c r="A63" s="237"/>
      <c r="B63" s="238"/>
      <c r="C63" s="239"/>
      <c r="D63" s="239"/>
      <c r="E63" s="239"/>
      <c r="F63" s="240"/>
      <c r="G63" s="246"/>
      <c r="H63" s="240"/>
      <c r="I63" s="242"/>
      <c r="J63" s="242"/>
      <c r="K63" s="241"/>
      <c r="L63" s="243"/>
      <c r="M63" s="242"/>
      <c r="N63" s="242"/>
      <c r="O63" s="244"/>
      <c r="P63" s="244"/>
      <c r="Q63" s="244"/>
      <c r="R63" s="244"/>
      <c r="S63" s="245"/>
    </row>
    <row r="64" spans="1:19" s="41" customFormat="1" ht="18" customHeight="1" thickBot="1">
      <c r="A64" s="229"/>
      <c r="B64" s="230"/>
      <c r="C64" s="231"/>
      <c r="D64" s="231"/>
      <c r="E64" s="231"/>
      <c r="F64" s="232"/>
      <c r="G64" s="233"/>
      <c r="H64" s="234"/>
      <c r="I64" s="231"/>
      <c r="J64" s="231"/>
      <c r="K64" s="235"/>
      <c r="L64" s="232"/>
      <c r="M64" s="236"/>
      <c r="N64" s="236"/>
      <c r="O64" s="236"/>
      <c r="P64" s="236"/>
      <c r="Q64" s="236"/>
      <c r="R64" s="236"/>
      <c r="S64" s="233"/>
    </row>
    <row r="65" spans="1:19" s="45" customFormat="1" ht="18" customHeight="1">
      <c r="A65" s="879"/>
      <c r="B65" s="879"/>
      <c r="C65" s="879"/>
      <c r="D65" s="879"/>
      <c r="E65" s="879"/>
      <c r="F65" s="879"/>
      <c r="G65" s="879"/>
      <c r="H65" s="879"/>
      <c r="I65" s="43"/>
      <c r="J65" s="43"/>
      <c r="K65" s="44"/>
      <c r="L65" s="44"/>
      <c r="M65" s="44"/>
      <c r="N65" s="44"/>
      <c r="O65" s="44"/>
      <c r="P65" s="44"/>
      <c r="Q65" s="44"/>
      <c r="R65" s="44"/>
      <c r="S65" s="44"/>
    </row>
    <row r="66" spans="1:19" s="45" customFormat="1" ht="18" customHeight="1">
      <c r="A66" s="879"/>
      <c r="B66" s="879"/>
      <c r="C66" s="879"/>
      <c r="D66" s="879"/>
      <c r="E66" s="879"/>
      <c r="F66" s="879"/>
      <c r="G66" s="879"/>
      <c r="H66" s="879"/>
      <c r="I66" s="43"/>
      <c r="J66" s="43"/>
      <c r="K66" s="44"/>
      <c r="L66" s="44"/>
      <c r="M66" s="44"/>
      <c r="N66" s="44"/>
      <c r="O66" s="44"/>
      <c r="P66" s="44"/>
      <c r="Q66" s="44"/>
      <c r="R66" s="44"/>
      <c r="S66" s="44"/>
    </row>
    <row r="67" spans="1:19" s="45" customFormat="1" ht="18" customHeight="1" thickBot="1">
      <c r="A67" s="875"/>
      <c r="B67" s="875"/>
      <c r="C67" s="875"/>
      <c r="D67" s="875"/>
      <c r="E67" s="875"/>
      <c r="F67" s="876"/>
      <c r="G67" s="876"/>
      <c r="H67" s="876"/>
      <c r="I67" s="43"/>
      <c r="J67" s="43"/>
      <c r="K67" s="44"/>
      <c r="L67" s="44"/>
      <c r="M67" s="44"/>
      <c r="N67" s="44"/>
      <c r="O67" s="44"/>
      <c r="P67" s="44"/>
      <c r="Q67" s="44"/>
      <c r="R67" s="44"/>
      <c r="S67" s="44"/>
    </row>
    <row r="68" spans="1:19" s="18" customFormat="1" ht="18" customHeight="1">
      <c r="A68" s="46"/>
      <c r="B68" s="261"/>
      <c r="C68" s="19"/>
      <c r="D68" s="20"/>
      <c r="E68" s="20"/>
      <c r="F68" s="21"/>
      <c r="G68" s="22"/>
      <c r="H68" s="21"/>
      <c r="I68" s="112"/>
      <c r="J68" s="112"/>
      <c r="K68" s="282"/>
      <c r="L68" s="112"/>
      <c r="M68" s="112"/>
      <c r="N68" s="112"/>
      <c r="O68" s="113"/>
      <c r="P68" s="113"/>
      <c r="Q68" s="113"/>
      <c r="R68" s="113"/>
      <c r="S68" s="114"/>
    </row>
    <row r="69" spans="1:19" s="18" customFormat="1" ht="18" customHeight="1">
      <c r="A69" s="255"/>
      <c r="B69" s="258"/>
      <c r="C69" s="19"/>
      <c r="D69" s="20"/>
      <c r="E69" s="269"/>
      <c r="F69" s="27"/>
      <c r="G69" s="28"/>
      <c r="H69" s="23"/>
      <c r="I69" s="24"/>
      <c r="J69" s="24"/>
      <c r="K69" s="110"/>
      <c r="L69" s="115"/>
      <c r="M69" s="24"/>
      <c r="N69" s="24"/>
      <c r="O69" s="26"/>
      <c r="P69" s="26"/>
      <c r="Q69" s="26"/>
      <c r="R69" s="26"/>
      <c r="S69" s="116"/>
    </row>
    <row r="70" spans="1:19" s="18" customFormat="1" ht="18" customHeight="1">
      <c r="A70" s="255"/>
      <c r="B70" s="258"/>
      <c r="C70" s="256"/>
      <c r="D70" s="256"/>
      <c r="E70" s="257"/>
      <c r="F70" s="270"/>
      <c r="G70" s="271"/>
      <c r="H70" s="23"/>
      <c r="I70" s="24"/>
      <c r="J70" s="24"/>
      <c r="K70" s="110"/>
      <c r="L70" s="115"/>
      <c r="M70" s="24"/>
      <c r="N70" s="24"/>
      <c r="O70" s="26"/>
      <c r="P70" s="26"/>
      <c r="Q70" s="26"/>
      <c r="R70" s="26"/>
      <c r="S70" s="116"/>
    </row>
    <row r="71" spans="1:19" s="18" customFormat="1" ht="18" customHeight="1">
      <c r="A71" s="255"/>
      <c r="B71" s="259"/>
      <c r="C71" s="256"/>
      <c r="D71" s="256"/>
      <c r="E71" s="257"/>
      <c r="F71" s="270"/>
      <c r="G71" s="271"/>
      <c r="H71" s="23"/>
      <c r="I71" s="24"/>
      <c r="J71" s="24"/>
      <c r="K71" s="110"/>
      <c r="L71" s="115"/>
      <c r="M71" s="24"/>
      <c r="N71" s="24"/>
      <c r="O71" s="26"/>
      <c r="P71" s="26"/>
      <c r="Q71" s="26"/>
      <c r="R71" s="26"/>
      <c r="S71" s="116"/>
    </row>
    <row r="72" spans="1:19" s="18" customFormat="1" ht="18" customHeight="1">
      <c r="A72" s="255"/>
      <c r="B72" s="260"/>
      <c r="C72" s="19"/>
      <c r="D72" s="20"/>
      <c r="E72" s="20"/>
      <c r="F72" s="27"/>
      <c r="G72" s="28"/>
      <c r="H72" s="23"/>
      <c r="I72" s="24"/>
      <c r="J72" s="24"/>
      <c r="K72" s="110"/>
      <c r="L72" s="115"/>
      <c r="M72" s="24"/>
      <c r="N72" s="24"/>
      <c r="O72" s="26"/>
      <c r="P72" s="26"/>
      <c r="Q72" s="26"/>
      <c r="R72" s="26"/>
      <c r="S72" s="116"/>
    </row>
    <row r="73" spans="1:19" s="18" customFormat="1" ht="18" customHeight="1">
      <c r="A73" s="255"/>
      <c r="B73" s="248"/>
      <c r="C73" s="68"/>
      <c r="D73" s="69"/>
      <c r="E73" s="69"/>
      <c r="F73" s="74"/>
      <c r="G73" s="75"/>
      <c r="H73" s="70"/>
      <c r="I73" s="68"/>
      <c r="J73" s="68"/>
      <c r="K73" s="122"/>
      <c r="L73" s="126"/>
      <c r="M73" s="24"/>
      <c r="N73" s="24"/>
      <c r="O73" s="26"/>
      <c r="P73" s="26"/>
      <c r="Q73" s="26"/>
      <c r="R73" s="26"/>
      <c r="S73" s="116"/>
    </row>
    <row r="74" spans="1:19" s="18" customFormat="1" ht="18" customHeight="1">
      <c r="A74" s="255"/>
      <c r="B74" s="248"/>
      <c r="C74" s="68"/>
      <c r="D74" s="69"/>
      <c r="E74" s="69"/>
      <c r="F74" s="74"/>
      <c r="G74" s="75"/>
      <c r="H74" s="23"/>
      <c r="I74" s="24"/>
      <c r="J74" s="24"/>
      <c r="K74" s="110"/>
      <c r="L74" s="115"/>
      <c r="M74" s="24"/>
      <c r="N74" s="24"/>
      <c r="O74" s="26"/>
      <c r="P74" s="26"/>
      <c r="Q74" s="26"/>
      <c r="R74" s="26"/>
      <c r="S74" s="116"/>
    </row>
    <row r="75" spans="1:19" s="18" customFormat="1" ht="18" customHeight="1">
      <c r="A75" s="255"/>
      <c r="B75" s="262"/>
      <c r="D75" s="153"/>
      <c r="E75" s="153"/>
      <c r="F75" s="154"/>
      <c r="G75" s="155"/>
      <c r="H75" s="23"/>
      <c r="I75" s="24"/>
      <c r="J75" s="24"/>
      <c r="K75" s="110"/>
      <c r="L75" s="115"/>
      <c r="M75" s="24"/>
      <c r="N75" s="24"/>
      <c r="O75" s="26"/>
      <c r="P75" s="26"/>
      <c r="Q75" s="26"/>
      <c r="R75" s="26"/>
      <c r="S75" s="116"/>
    </row>
    <row r="76" spans="1:19" s="18" customFormat="1" ht="18" customHeight="1">
      <c r="A76" s="255"/>
      <c r="B76" s="160"/>
      <c r="C76" s="19"/>
      <c r="D76" s="20"/>
      <c r="E76" s="20"/>
      <c r="F76" s="27"/>
      <c r="G76" s="28"/>
      <c r="H76" s="23"/>
      <c r="I76" s="24"/>
      <c r="J76" s="24"/>
      <c r="K76" s="110"/>
      <c r="L76" s="115"/>
      <c r="M76" s="24"/>
      <c r="N76" s="24"/>
      <c r="O76" s="26"/>
      <c r="P76" s="26"/>
      <c r="Q76" s="26"/>
      <c r="R76" s="26"/>
      <c r="S76" s="116"/>
    </row>
    <row r="77" spans="2:19" s="18" customFormat="1" ht="18" customHeight="1">
      <c r="B77" s="196"/>
      <c r="C77" s="152"/>
      <c r="D77" s="153"/>
      <c r="E77" s="20"/>
      <c r="F77" s="154"/>
      <c r="G77" s="155"/>
      <c r="H77" s="23"/>
      <c r="I77" s="24"/>
      <c r="J77" s="24"/>
      <c r="K77" s="110"/>
      <c r="L77" s="115"/>
      <c r="M77" s="24"/>
      <c r="N77" s="24"/>
      <c r="O77" s="26"/>
      <c r="P77" s="26"/>
      <c r="Q77" s="26"/>
      <c r="R77" s="26"/>
      <c r="S77" s="116"/>
    </row>
    <row r="78" spans="1:19" s="48" customFormat="1" ht="18" customHeight="1" thickBot="1">
      <c r="A78" s="47"/>
      <c r="B78" s="42"/>
      <c r="C78" s="30"/>
      <c r="D78" s="30"/>
      <c r="E78" s="30"/>
      <c r="F78" s="31"/>
      <c r="G78" s="32"/>
      <c r="H78" s="33"/>
      <c r="I78" s="30"/>
      <c r="J78" s="30"/>
      <c r="K78" s="118"/>
      <c r="L78" s="31"/>
      <c r="M78" s="117"/>
      <c r="N78" s="117"/>
      <c r="O78" s="117"/>
      <c r="P78" s="117"/>
      <c r="Q78" s="117"/>
      <c r="R78" s="117"/>
      <c r="S78" s="32"/>
    </row>
    <row r="79" spans="1:19" s="48" customFormat="1" ht="18" customHeight="1">
      <c r="A79" s="319"/>
      <c r="B79" s="320"/>
      <c r="C79" s="321"/>
      <c r="D79" s="321"/>
      <c r="E79" s="321"/>
      <c r="F79" s="321"/>
      <c r="G79" s="321"/>
      <c r="H79" s="322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3"/>
    </row>
    <row r="80" spans="1:10" s="361" customFormat="1" ht="18" customHeight="1" thickBot="1">
      <c r="A80" s="889"/>
      <c r="B80" s="889"/>
      <c r="C80" s="889"/>
      <c r="D80" s="889"/>
      <c r="E80" s="889"/>
      <c r="F80" s="889"/>
      <c r="G80" s="889"/>
      <c r="H80" s="889"/>
      <c r="I80" s="272"/>
      <c r="J80" s="272"/>
    </row>
    <row r="81" spans="1:19" s="366" customFormat="1" ht="18" customHeight="1">
      <c r="A81" s="362"/>
      <c r="B81" s="368"/>
      <c r="C81" s="369"/>
      <c r="D81" s="370"/>
      <c r="E81" s="370"/>
      <c r="F81" s="371"/>
      <c r="G81" s="372"/>
      <c r="H81" s="363"/>
      <c r="I81" s="278"/>
      <c r="J81" s="278"/>
      <c r="K81" s="364"/>
      <c r="L81" s="365"/>
      <c r="M81" s="274"/>
      <c r="N81" s="274"/>
      <c r="O81" s="275"/>
      <c r="P81" s="275"/>
      <c r="Q81" s="275"/>
      <c r="R81" s="275"/>
      <c r="S81" s="276"/>
    </row>
    <row r="82" spans="1:19" s="366" customFormat="1" ht="18" customHeight="1">
      <c r="A82" s="362"/>
      <c r="B82" s="373"/>
      <c r="C82" s="369"/>
      <c r="D82" s="370"/>
      <c r="E82" s="370"/>
      <c r="F82" s="374"/>
      <c r="G82" s="375"/>
      <c r="H82" s="363"/>
      <c r="I82" s="278"/>
      <c r="J82" s="278"/>
      <c r="K82" s="364"/>
      <c r="L82" s="367"/>
      <c r="M82" s="278"/>
      <c r="N82" s="278"/>
      <c r="O82" s="280"/>
      <c r="P82" s="280"/>
      <c r="Q82" s="280"/>
      <c r="R82" s="280"/>
      <c r="S82" s="281"/>
    </row>
    <row r="83" spans="1:19" s="366" customFormat="1" ht="18" customHeight="1">
      <c r="A83" s="362"/>
      <c r="B83" s="373"/>
      <c r="C83" s="369"/>
      <c r="D83" s="370"/>
      <c r="E83" s="370"/>
      <c r="F83" s="374"/>
      <c r="G83" s="375"/>
      <c r="H83" s="363"/>
      <c r="I83" s="278"/>
      <c r="J83" s="278"/>
      <c r="K83" s="364"/>
      <c r="L83" s="367"/>
      <c r="M83" s="278"/>
      <c r="N83" s="278"/>
      <c r="O83" s="280"/>
      <c r="P83" s="280"/>
      <c r="Q83" s="280"/>
      <c r="R83" s="280"/>
      <c r="S83" s="281"/>
    </row>
    <row r="84" spans="1:19" s="366" customFormat="1" ht="18" customHeight="1">
      <c r="A84" s="362"/>
      <c r="B84" s="373"/>
      <c r="C84" s="369"/>
      <c r="D84" s="370"/>
      <c r="E84" s="370"/>
      <c r="F84" s="374"/>
      <c r="G84" s="375"/>
      <c r="H84" s="363"/>
      <c r="I84" s="278"/>
      <c r="J84" s="278"/>
      <c r="K84" s="364"/>
      <c r="L84" s="367"/>
      <c r="M84" s="278"/>
      <c r="N84" s="278"/>
      <c r="O84" s="280"/>
      <c r="P84" s="280"/>
      <c r="Q84" s="280"/>
      <c r="R84" s="280"/>
      <c r="S84" s="281"/>
    </row>
    <row r="85" spans="1:19" s="366" customFormat="1" ht="18" customHeight="1">
      <c r="A85" s="362"/>
      <c r="B85" s="376"/>
      <c r="C85" s="369"/>
      <c r="D85" s="370"/>
      <c r="E85" s="370"/>
      <c r="F85" s="374"/>
      <c r="G85" s="375"/>
      <c r="H85" s="363"/>
      <c r="I85" s="278"/>
      <c r="J85" s="278"/>
      <c r="K85" s="364"/>
      <c r="L85" s="367"/>
      <c r="M85" s="278"/>
      <c r="N85" s="278"/>
      <c r="O85" s="280"/>
      <c r="P85" s="280"/>
      <c r="Q85" s="280"/>
      <c r="R85" s="280"/>
      <c r="S85" s="281"/>
    </row>
    <row r="86" spans="1:19" s="366" customFormat="1" ht="18" customHeight="1" thickBot="1">
      <c r="A86" s="362"/>
      <c r="B86" s="377"/>
      <c r="C86" s="378"/>
      <c r="D86" s="378"/>
      <c r="E86" s="378"/>
      <c r="F86" s="379"/>
      <c r="G86" s="380"/>
      <c r="H86" s="363"/>
      <c r="I86" s="278"/>
      <c r="J86" s="278"/>
      <c r="K86" s="364"/>
      <c r="L86" s="367"/>
      <c r="M86" s="278"/>
      <c r="N86" s="278"/>
      <c r="O86" s="280"/>
      <c r="P86" s="280"/>
      <c r="Q86" s="280"/>
      <c r="R86" s="280"/>
      <c r="S86" s="281"/>
    </row>
    <row r="87" spans="1:19" s="48" customFormat="1" ht="18" customHeight="1" thickBot="1">
      <c r="A87" s="47"/>
      <c r="B87" s="42"/>
      <c r="C87" s="30"/>
      <c r="D87" s="30"/>
      <c r="E87" s="30"/>
      <c r="F87" s="31"/>
      <c r="G87" s="32"/>
      <c r="H87" s="33"/>
      <c r="I87" s="30"/>
      <c r="J87" s="30"/>
      <c r="K87" s="118"/>
      <c r="L87" s="31"/>
      <c r="M87" s="117"/>
      <c r="N87" s="117"/>
      <c r="O87" s="117"/>
      <c r="P87" s="117"/>
      <c r="Q87" s="117"/>
      <c r="R87" s="117"/>
      <c r="S87" s="32"/>
    </row>
    <row r="88" spans="1:19" s="48" customFormat="1" ht="18" customHeight="1">
      <c r="A88" s="319"/>
      <c r="B88" s="320"/>
      <c r="C88" s="321"/>
      <c r="D88" s="321"/>
      <c r="E88" s="321"/>
      <c r="F88" s="321"/>
      <c r="G88" s="321"/>
      <c r="H88" s="322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3"/>
    </row>
    <row r="89" spans="1:19" s="48" customFormat="1" ht="18" customHeight="1" thickBot="1">
      <c r="A89" s="875"/>
      <c r="B89" s="875"/>
      <c r="C89" s="875"/>
      <c r="D89" s="875"/>
      <c r="E89" s="875"/>
      <c r="F89" s="876"/>
      <c r="G89" s="876"/>
      <c r="H89" s="876"/>
      <c r="I89" s="43"/>
      <c r="J89" s="43"/>
      <c r="K89" s="44"/>
      <c r="L89" s="44"/>
      <c r="M89" s="44"/>
      <c r="N89" s="44"/>
      <c r="O89" s="44"/>
      <c r="P89" s="44"/>
      <c r="Q89" s="44"/>
      <c r="R89" s="44"/>
      <c r="S89" s="44"/>
    </row>
    <row r="90" spans="1:19" s="48" customFormat="1" ht="18" customHeight="1">
      <c r="A90" s="255"/>
      <c r="B90" s="261"/>
      <c r="C90" s="267"/>
      <c r="D90" s="20"/>
      <c r="E90" s="20"/>
      <c r="F90" s="21"/>
      <c r="G90" s="22"/>
      <c r="H90" s="21"/>
      <c r="I90" s="112"/>
      <c r="J90" s="112"/>
      <c r="K90" s="282"/>
      <c r="L90" s="112"/>
      <c r="M90" s="112"/>
      <c r="N90" s="112"/>
      <c r="O90" s="113"/>
      <c r="P90" s="113"/>
      <c r="Q90" s="113"/>
      <c r="R90" s="113"/>
      <c r="S90" s="114"/>
    </row>
    <row r="91" spans="2:19" s="48" customFormat="1" ht="18" customHeight="1">
      <c r="B91" s="285"/>
      <c r="C91" s="267"/>
      <c r="D91" s="20"/>
      <c r="E91" s="269"/>
      <c r="F91" s="27"/>
      <c r="G91" s="264"/>
      <c r="H91" s="23"/>
      <c r="I91" s="24"/>
      <c r="J91" s="24"/>
      <c r="K91" s="110"/>
      <c r="L91" s="115"/>
      <c r="M91" s="24"/>
      <c r="N91" s="24"/>
      <c r="O91" s="26"/>
      <c r="P91" s="26"/>
      <c r="Q91" s="26"/>
      <c r="R91" s="26"/>
      <c r="S91" s="116"/>
    </row>
    <row r="92" spans="2:19" s="48" customFormat="1" ht="18" customHeight="1">
      <c r="B92" s="285"/>
      <c r="C92" s="287"/>
      <c r="D92" s="256"/>
      <c r="E92" s="257"/>
      <c r="F92" s="270"/>
      <c r="G92" s="295"/>
      <c r="H92" s="23"/>
      <c r="I92" s="24"/>
      <c r="J92" s="24"/>
      <c r="K92" s="110"/>
      <c r="L92" s="115"/>
      <c r="M92" s="24"/>
      <c r="N92" s="24"/>
      <c r="O92" s="26"/>
      <c r="P92" s="26"/>
      <c r="Q92" s="26"/>
      <c r="R92" s="26"/>
      <c r="S92" s="116"/>
    </row>
    <row r="93" spans="2:19" s="48" customFormat="1" ht="18" customHeight="1">
      <c r="B93" s="285"/>
      <c r="C93" s="287"/>
      <c r="D93" s="256"/>
      <c r="E93" s="257"/>
      <c r="F93" s="270"/>
      <c r="G93" s="295"/>
      <c r="H93" s="23"/>
      <c r="I93" s="24"/>
      <c r="J93" s="24"/>
      <c r="K93" s="110"/>
      <c r="L93" s="115"/>
      <c r="M93" s="24"/>
      <c r="N93" s="24"/>
      <c r="O93" s="26"/>
      <c r="P93" s="26"/>
      <c r="Q93" s="26"/>
      <c r="R93" s="26"/>
      <c r="S93" s="116"/>
    </row>
    <row r="94" spans="1:19" s="48" customFormat="1" ht="18" customHeight="1">
      <c r="A94" s="255"/>
      <c r="B94" s="260"/>
      <c r="C94" s="287"/>
      <c r="D94" s="256"/>
      <c r="E94" s="257"/>
      <c r="F94" s="270"/>
      <c r="G94" s="271"/>
      <c r="H94" s="23"/>
      <c r="I94" s="24"/>
      <c r="J94" s="24"/>
      <c r="K94" s="110"/>
      <c r="L94" s="115"/>
      <c r="M94" s="24"/>
      <c r="N94" s="24"/>
      <c r="O94" s="26"/>
      <c r="P94" s="26"/>
      <c r="Q94" s="26"/>
      <c r="R94" s="26"/>
      <c r="S94" s="116"/>
    </row>
    <row r="95" spans="2:19" s="48" customFormat="1" ht="18" customHeight="1">
      <c r="B95" s="285"/>
      <c r="C95" s="287"/>
      <c r="D95" s="256"/>
      <c r="E95" s="257"/>
      <c r="F95" s="270"/>
      <c r="G95" s="295"/>
      <c r="H95" s="23"/>
      <c r="I95" s="24"/>
      <c r="J95" s="24"/>
      <c r="K95" s="110"/>
      <c r="L95" s="115"/>
      <c r="M95" s="24"/>
      <c r="N95" s="24"/>
      <c r="O95" s="26"/>
      <c r="P95" s="26"/>
      <c r="Q95" s="26"/>
      <c r="R95" s="26"/>
      <c r="S95" s="116"/>
    </row>
    <row r="96" spans="2:19" s="48" customFormat="1" ht="18" customHeight="1">
      <c r="B96" s="285"/>
      <c r="C96" s="287"/>
      <c r="D96" s="256"/>
      <c r="E96" s="257"/>
      <c r="F96" s="270"/>
      <c r="G96" s="295"/>
      <c r="H96" s="23"/>
      <c r="I96" s="24"/>
      <c r="J96" s="24"/>
      <c r="K96" s="110"/>
      <c r="L96" s="115"/>
      <c r="M96" s="24"/>
      <c r="N96" s="24"/>
      <c r="O96" s="26"/>
      <c r="P96" s="26"/>
      <c r="Q96" s="26"/>
      <c r="R96" s="26"/>
      <c r="S96" s="116"/>
    </row>
    <row r="97" spans="2:19" s="48" customFormat="1" ht="18" customHeight="1">
      <c r="B97" s="285"/>
      <c r="C97" s="287"/>
      <c r="D97" s="256"/>
      <c r="E97" s="257"/>
      <c r="F97" s="270"/>
      <c r="G97" s="295"/>
      <c r="H97" s="23"/>
      <c r="I97" s="24"/>
      <c r="J97" s="24"/>
      <c r="K97" s="110"/>
      <c r="L97" s="115"/>
      <c r="M97" s="24"/>
      <c r="N97" s="24"/>
      <c r="O97" s="26"/>
      <c r="P97" s="26"/>
      <c r="Q97" s="26"/>
      <c r="R97" s="26"/>
      <c r="S97" s="116"/>
    </row>
    <row r="98" spans="1:19" s="48" customFormat="1" ht="18" customHeight="1">
      <c r="A98" s="255"/>
      <c r="B98" s="260"/>
      <c r="C98" s="287"/>
      <c r="D98" s="256"/>
      <c r="E98" s="257"/>
      <c r="F98" s="270"/>
      <c r="G98" s="271"/>
      <c r="H98" s="23"/>
      <c r="I98" s="24"/>
      <c r="J98" s="24"/>
      <c r="K98" s="110"/>
      <c r="L98" s="115"/>
      <c r="M98" s="24"/>
      <c r="N98" s="24"/>
      <c r="O98" s="26"/>
      <c r="P98" s="26"/>
      <c r="Q98" s="26"/>
      <c r="R98" s="26"/>
      <c r="S98" s="116"/>
    </row>
    <row r="99" spans="2:19" s="48" customFormat="1" ht="18" customHeight="1">
      <c r="B99" s="285"/>
      <c r="C99" s="287"/>
      <c r="D99" s="256"/>
      <c r="E99" s="257"/>
      <c r="F99" s="270"/>
      <c r="G99" s="295"/>
      <c r="H99" s="23"/>
      <c r="I99" s="24"/>
      <c r="J99" s="24"/>
      <c r="K99" s="110"/>
      <c r="L99" s="115"/>
      <c r="M99" s="24"/>
      <c r="N99" s="24"/>
      <c r="O99" s="26"/>
      <c r="P99" s="26"/>
      <c r="Q99" s="26"/>
      <c r="R99" s="26"/>
      <c r="S99" s="116"/>
    </row>
    <row r="100" spans="2:19" s="48" customFormat="1" ht="18" customHeight="1">
      <c r="B100" s="291"/>
      <c r="C100" s="267"/>
      <c r="D100" s="20"/>
      <c r="E100" s="20"/>
      <c r="F100" s="27"/>
      <c r="G100" s="263"/>
      <c r="H100" s="23"/>
      <c r="I100" s="24"/>
      <c r="J100" s="24"/>
      <c r="K100" s="110"/>
      <c r="L100" s="115"/>
      <c r="M100" s="24"/>
      <c r="N100" s="24"/>
      <c r="O100" s="26"/>
      <c r="P100" s="26"/>
      <c r="Q100" s="26"/>
      <c r="R100" s="26"/>
      <c r="S100" s="116"/>
    </row>
    <row r="101" spans="2:19" s="48" customFormat="1" ht="18" customHeight="1">
      <c r="B101" s="285"/>
      <c r="C101" s="267"/>
      <c r="D101" s="20"/>
      <c r="E101" s="20"/>
      <c r="F101" s="27"/>
      <c r="G101" s="263"/>
      <c r="H101" s="23"/>
      <c r="I101" s="24"/>
      <c r="J101" s="24"/>
      <c r="K101" s="110"/>
      <c r="L101" s="115"/>
      <c r="M101" s="24"/>
      <c r="N101" s="24"/>
      <c r="O101" s="26"/>
      <c r="P101" s="26"/>
      <c r="Q101" s="26"/>
      <c r="R101" s="26"/>
      <c r="S101" s="116"/>
    </row>
    <row r="102" spans="2:19" s="48" customFormat="1" ht="18" customHeight="1">
      <c r="B102" s="285"/>
      <c r="C102" s="267"/>
      <c r="D102" s="20"/>
      <c r="E102" s="20"/>
      <c r="F102" s="27"/>
      <c r="G102" s="263"/>
      <c r="H102" s="23"/>
      <c r="I102" s="24"/>
      <c r="J102" s="24"/>
      <c r="K102" s="110"/>
      <c r="L102" s="115"/>
      <c r="M102" s="24"/>
      <c r="N102" s="24"/>
      <c r="O102" s="26"/>
      <c r="P102" s="26"/>
      <c r="Q102" s="26"/>
      <c r="R102" s="26"/>
      <c r="S102" s="116"/>
    </row>
    <row r="103" spans="1:19" s="48" customFormat="1" ht="18" customHeight="1">
      <c r="A103" s="255"/>
      <c r="B103" s="296"/>
      <c r="C103" s="267"/>
      <c r="D103" s="20"/>
      <c r="E103" s="20"/>
      <c r="F103" s="27"/>
      <c r="G103" s="28"/>
      <c r="H103" s="23"/>
      <c r="I103" s="24"/>
      <c r="J103" s="24"/>
      <c r="K103" s="110"/>
      <c r="L103" s="115"/>
      <c r="M103" s="24"/>
      <c r="N103" s="24"/>
      <c r="O103" s="26"/>
      <c r="P103" s="26"/>
      <c r="Q103" s="26"/>
      <c r="R103" s="26"/>
      <c r="S103" s="116"/>
    </row>
    <row r="104" spans="2:19" s="48" customFormat="1" ht="18" customHeight="1">
      <c r="B104" s="292"/>
      <c r="C104" s="288"/>
      <c r="D104" s="69"/>
      <c r="E104" s="69"/>
      <c r="F104" s="74"/>
      <c r="G104" s="75"/>
      <c r="H104" s="23"/>
      <c r="I104" s="24"/>
      <c r="J104" s="24"/>
      <c r="K104" s="110"/>
      <c r="L104" s="115"/>
      <c r="M104" s="24"/>
      <c r="N104" s="24"/>
      <c r="O104" s="26"/>
      <c r="P104" s="26"/>
      <c r="Q104" s="26"/>
      <c r="R104" s="26"/>
      <c r="S104" s="116"/>
    </row>
    <row r="105" spans="2:19" s="48" customFormat="1" ht="18" customHeight="1">
      <c r="B105" s="292"/>
      <c r="C105" s="288"/>
      <c r="D105" s="69"/>
      <c r="E105" s="69"/>
      <c r="F105" s="74"/>
      <c r="G105" s="75"/>
      <c r="H105" s="23"/>
      <c r="I105" s="24"/>
      <c r="J105" s="24"/>
      <c r="K105" s="110"/>
      <c r="L105" s="115"/>
      <c r="M105" s="24"/>
      <c r="N105" s="24"/>
      <c r="O105" s="26"/>
      <c r="P105" s="26"/>
      <c r="Q105" s="26"/>
      <c r="R105" s="26"/>
      <c r="S105" s="116"/>
    </row>
    <row r="106" spans="1:19" s="48" customFormat="1" ht="18" customHeight="1">
      <c r="A106" s="255"/>
      <c r="B106" s="268"/>
      <c r="C106" s="267"/>
      <c r="D106" s="20"/>
      <c r="E106" s="20"/>
      <c r="F106" s="27"/>
      <c r="G106" s="28"/>
      <c r="H106" s="23"/>
      <c r="I106" s="24"/>
      <c r="J106" s="24"/>
      <c r="K106" s="110"/>
      <c r="L106" s="115"/>
      <c r="M106" s="24"/>
      <c r="N106" s="24"/>
      <c r="O106" s="26"/>
      <c r="P106" s="26"/>
      <c r="Q106" s="26"/>
      <c r="R106" s="26"/>
      <c r="S106" s="116"/>
    </row>
    <row r="107" spans="1:19" s="48" customFormat="1" ht="18" customHeight="1">
      <c r="A107" s="18"/>
      <c r="B107" s="293"/>
      <c r="C107" s="289"/>
      <c r="D107" s="153"/>
      <c r="E107" s="20"/>
      <c r="F107" s="154"/>
      <c r="G107" s="155"/>
      <c r="H107" s="23"/>
      <c r="I107" s="24"/>
      <c r="J107" s="24"/>
      <c r="K107" s="110"/>
      <c r="L107" s="115"/>
      <c r="M107" s="24"/>
      <c r="N107" s="24"/>
      <c r="O107" s="26"/>
      <c r="P107" s="26"/>
      <c r="Q107" s="26"/>
      <c r="R107" s="26"/>
      <c r="S107" s="116"/>
    </row>
    <row r="108" spans="1:19" s="48" customFormat="1" ht="18" customHeight="1" thickBot="1">
      <c r="A108" s="286"/>
      <c r="B108" s="294"/>
      <c r="C108" s="290"/>
      <c r="D108" s="30"/>
      <c r="E108" s="30"/>
      <c r="F108" s="31"/>
      <c r="G108" s="32"/>
      <c r="H108" s="33"/>
      <c r="I108" s="30"/>
      <c r="J108" s="30"/>
      <c r="K108" s="118"/>
      <c r="L108" s="31"/>
      <c r="M108" s="117"/>
      <c r="N108" s="117"/>
      <c r="O108" s="117"/>
      <c r="P108" s="117"/>
      <c r="Q108" s="117"/>
      <c r="R108" s="117"/>
      <c r="S108" s="32"/>
    </row>
    <row r="109" spans="1:19" s="48" customFormat="1" ht="18" customHeight="1">
      <c r="A109" s="385"/>
      <c r="B109" s="320"/>
      <c r="C109" s="386"/>
      <c r="D109" s="386"/>
      <c r="E109" s="386"/>
      <c r="F109" s="321"/>
      <c r="G109" s="321"/>
      <c r="H109" s="322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S109" s="321"/>
    </row>
    <row r="110" spans="1:19" s="48" customFormat="1" ht="18" customHeight="1" thickBot="1">
      <c r="A110" s="875"/>
      <c r="B110" s="875"/>
      <c r="C110" s="875"/>
      <c r="D110" s="875"/>
      <c r="E110" s="875"/>
      <c r="F110" s="876"/>
      <c r="G110" s="876"/>
      <c r="H110" s="876"/>
      <c r="I110" s="43"/>
      <c r="J110" s="43"/>
      <c r="K110" s="44"/>
      <c r="L110" s="44"/>
      <c r="M110" s="44"/>
      <c r="N110" s="44"/>
      <c r="O110" s="44"/>
      <c r="P110" s="44"/>
      <c r="Q110" s="44"/>
      <c r="R110" s="44"/>
      <c r="S110" s="44"/>
    </row>
    <row r="111" spans="1:19" s="48" customFormat="1" ht="18" customHeight="1">
      <c r="A111" s="255"/>
      <c r="B111" s="387"/>
      <c r="C111" s="267"/>
      <c r="D111" s="20"/>
      <c r="E111" s="20"/>
      <c r="F111" s="27"/>
      <c r="G111" s="28"/>
      <c r="H111" s="23"/>
      <c r="I111" s="24"/>
      <c r="J111" s="24"/>
      <c r="K111" s="110"/>
      <c r="L111" s="115"/>
      <c r="M111" s="24"/>
      <c r="N111" s="24"/>
      <c r="O111" s="26"/>
      <c r="P111" s="26"/>
      <c r="Q111" s="26"/>
      <c r="R111" s="26"/>
      <c r="S111" s="116"/>
    </row>
    <row r="112" spans="1:19" s="48" customFormat="1" ht="18" customHeight="1">
      <c r="A112" s="255"/>
      <c r="B112" s="388"/>
      <c r="C112" s="267"/>
      <c r="D112" s="20"/>
      <c r="E112" s="20"/>
      <c r="F112" s="27"/>
      <c r="G112" s="28"/>
      <c r="H112" s="23"/>
      <c r="I112" s="24"/>
      <c r="J112" s="24"/>
      <c r="K112" s="110"/>
      <c r="L112" s="115"/>
      <c r="M112" s="24"/>
      <c r="N112" s="24"/>
      <c r="O112" s="26"/>
      <c r="P112" s="26"/>
      <c r="Q112" s="26"/>
      <c r="R112" s="26"/>
      <c r="S112" s="116"/>
    </row>
    <row r="113" spans="1:19" s="48" customFormat="1" ht="18" customHeight="1">
      <c r="A113" s="255"/>
      <c r="B113" s="388"/>
      <c r="C113" s="267"/>
      <c r="D113" s="20"/>
      <c r="E113" s="20"/>
      <c r="F113" s="27"/>
      <c r="G113" s="28"/>
      <c r="H113" s="23"/>
      <c r="I113" s="24"/>
      <c r="J113" s="24"/>
      <c r="K113" s="110"/>
      <c r="L113" s="115"/>
      <c r="M113" s="24"/>
      <c r="N113" s="24"/>
      <c r="O113" s="26"/>
      <c r="P113" s="26"/>
      <c r="Q113" s="26"/>
      <c r="R113" s="26"/>
      <c r="S113" s="116"/>
    </row>
    <row r="114" spans="1:19" s="48" customFormat="1" ht="18" customHeight="1">
      <c r="A114" s="255"/>
      <c r="B114" s="388"/>
      <c r="C114" s="267"/>
      <c r="D114" s="20"/>
      <c r="E114" s="20"/>
      <c r="F114" s="27"/>
      <c r="G114" s="28"/>
      <c r="H114" s="23"/>
      <c r="I114" s="24"/>
      <c r="J114" s="24"/>
      <c r="K114" s="110"/>
      <c r="L114" s="115"/>
      <c r="M114" s="24"/>
      <c r="N114" s="24"/>
      <c r="O114" s="26"/>
      <c r="P114" s="26"/>
      <c r="Q114" s="26"/>
      <c r="R114" s="26"/>
      <c r="S114" s="116"/>
    </row>
    <row r="115" spans="1:19" s="48" customFormat="1" ht="18" customHeight="1">
      <c r="A115" s="255"/>
      <c r="B115" s="388"/>
      <c r="C115" s="267"/>
      <c r="D115" s="20"/>
      <c r="E115" s="20"/>
      <c r="F115" s="27"/>
      <c r="G115" s="28"/>
      <c r="H115" s="23"/>
      <c r="I115" s="24"/>
      <c r="J115" s="24"/>
      <c r="K115" s="110"/>
      <c r="L115" s="115"/>
      <c r="M115" s="24"/>
      <c r="N115" s="24"/>
      <c r="O115" s="26"/>
      <c r="P115" s="26"/>
      <c r="Q115" s="26"/>
      <c r="R115" s="26"/>
      <c r="S115" s="116"/>
    </row>
    <row r="116" spans="1:19" s="48" customFormat="1" ht="18" customHeight="1">
      <c r="A116" s="255"/>
      <c r="B116" s="388"/>
      <c r="C116" s="267"/>
      <c r="D116" s="20"/>
      <c r="E116" s="20"/>
      <c r="F116" s="27"/>
      <c r="G116" s="28"/>
      <c r="H116" s="23"/>
      <c r="I116" s="24"/>
      <c r="J116" s="24"/>
      <c r="K116" s="110"/>
      <c r="L116" s="115"/>
      <c r="M116" s="24"/>
      <c r="N116" s="24"/>
      <c r="O116" s="26"/>
      <c r="P116" s="26"/>
      <c r="Q116" s="26"/>
      <c r="R116" s="26"/>
      <c r="S116" s="116"/>
    </row>
    <row r="117" spans="1:19" s="48" customFormat="1" ht="18" customHeight="1" thickBot="1">
      <c r="A117" s="255"/>
      <c r="B117" s="389"/>
      <c r="C117" s="267"/>
      <c r="D117" s="20"/>
      <c r="E117" s="20"/>
      <c r="F117" s="27"/>
      <c r="G117" s="28"/>
      <c r="H117" s="23"/>
      <c r="I117" s="24"/>
      <c r="J117" s="24"/>
      <c r="K117" s="110"/>
      <c r="L117" s="115"/>
      <c r="M117" s="24"/>
      <c r="N117" s="24"/>
      <c r="O117" s="26"/>
      <c r="P117" s="26"/>
      <c r="Q117" s="26"/>
      <c r="R117" s="26"/>
      <c r="S117" s="116"/>
    </row>
    <row r="118" spans="1:19" s="48" customFormat="1" ht="18" customHeight="1" thickBot="1">
      <c r="A118" s="286"/>
      <c r="B118" s="294"/>
      <c r="C118" s="290"/>
      <c r="D118" s="30"/>
      <c r="E118" s="30"/>
      <c r="F118" s="31"/>
      <c r="G118" s="32"/>
      <c r="H118" s="33"/>
      <c r="I118" s="30"/>
      <c r="J118" s="30"/>
      <c r="K118" s="118"/>
      <c r="L118" s="31"/>
      <c r="M118" s="117"/>
      <c r="N118" s="117"/>
      <c r="O118" s="117"/>
      <c r="P118" s="117"/>
      <c r="Q118" s="117"/>
      <c r="R118" s="117"/>
      <c r="S118" s="32"/>
    </row>
    <row r="119" spans="1:19" s="48" customFormat="1" ht="18" customHeight="1">
      <c r="A119" s="286"/>
      <c r="B119" s="381"/>
      <c r="C119" s="290"/>
      <c r="D119" s="30"/>
      <c r="E119" s="30"/>
      <c r="F119" s="382"/>
      <c r="G119" s="383"/>
      <c r="H119" s="33"/>
      <c r="I119" s="30"/>
      <c r="J119" s="30"/>
      <c r="K119" s="118"/>
      <c r="L119" s="382"/>
      <c r="M119" s="384"/>
      <c r="N119" s="384"/>
      <c r="O119" s="384"/>
      <c r="P119" s="384"/>
      <c r="Q119" s="384"/>
      <c r="R119" s="384"/>
      <c r="S119" s="383"/>
    </row>
    <row r="120" spans="1:19" s="48" customFormat="1" ht="18" customHeight="1">
      <c r="A120" s="875"/>
      <c r="B120" s="875"/>
      <c r="C120" s="875"/>
      <c r="D120" s="875"/>
      <c r="E120" s="875"/>
      <c r="F120" s="876"/>
      <c r="G120" s="876"/>
      <c r="H120" s="876"/>
      <c r="I120" s="43"/>
      <c r="J120" s="43"/>
      <c r="K120" s="44"/>
      <c r="L120" s="44"/>
      <c r="M120" s="44"/>
      <c r="N120" s="44"/>
      <c r="O120" s="44"/>
      <c r="P120" s="44"/>
      <c r="Q120" s="44"/>
      <c r="R120" s="44"/>
      <c r="S120" s="44"/>
    </row>
    <row r="121" spans="1:19" s="48" customFormat="1" ht="18" customHeight="1">
      <c r="A121" s="255"/>
      <c r="B121" s="268"/>
      <c r="C121" s="267"/>
      <c r="D121" s="20"/>
      <c r="E121" s="20"/>
      <c r="F121" s="27"/>
      <c r="G121" s="28"/>
      <c r="H121" s="23"/>
      <c r="I121" s="24"/>
      <c r="J121" s="24"/>
      <c r="K121" s="110"/>
      <c r="L121" s="115"/>
      <c r="M121" s="24"/>
      <c r="N121" s="24"/>
      <c r="O121" s="26"/>
      <c r="P121" s="26"/>
      <c r="Q121" s="26"/>
      <c r="R121" s="26"/>
      <c r="S121" s="116"/>
    </row>
    <row r="122" spans="1:19" s="48" customFormat="1" ht="18" customHeight="1">
      <c r="A122" s="255"/>
      <c r="B122" s="391"/>
      <c r="C122" s="267"/>
      <c r="D122" s="20"/>
      <c r="E122" s="20"/>
      <c r="F122" s="27"/>
      <c r="G122" s="150"/>
      <c r="H122" s="23"/>
      <c r="I122" s="24"/>
      <c r="J122" s="24"/>
      <c r="K122" s="110"/>
      <c r="L122" s="115"/>
      <c r="M122" s="24"/>
      <c r="N122" s="24"/>
      <c r="O122" s="26"/>
      <c r="P122" s="26"/>
      <c r="Q122" s="26"/>
      <c r="R122" s="26"/>
      <c r="S122" s="116"/>
    </row>
    <row r="123" spans="1:19" s="48" customFormat="1" ht="18" customHeight="1">
      <c r="A123" s="255"/>
      <c r="B123" s="390"/>
      <c r="C123" s="267"/>
      <c r="D123" s="20"/>
      <c r="E123" s="20"/>
      <c r="F123" s="27"/>
      <c r="G123" s="264"/>
      <c r="H123" s="23"/>
      <c r="I123" s="24"/>
      <c r="J123" s="24"/>
      <c r="K123" s="110"/>
      <c r="L123" s="115"/>
      <c r="M123" s="24"/>
      <c r="N123" s="24"/>
      <c r="O123" s="26"/>
      <c r="P123" s="26"/>
      <c r="Q123" s="26"/>
      <c r="R123" s="26"/>
      <c r="S123" s="116"/>
    </row>
    <row r="124" spans="1:19" s="48" customFormat="1" ht="18" customHeight="1">
      <c r="A124" s="255"/>
      <c r="B124" s="390"/>
      <c r="C124" s="267"/>
      <c r="D124" s="20"/>
      <c r="E124" s="20"/>
      <c r="F124" s="27"/>
      <c r="G124" s="264"/>
      <c r="H124" s="23"/>
      <c r="I124" s="24"/>
      <c r="J124" s="24"/>
      <c r="K124" s="110"/>
      <c r="L124" s="115"/>
      <c r="M124" s="24"/>
      <c r="N124" s="24"/>
      <c r="O124" s="26"/>
      <c r="P124" s="26"/>
      <c r="Q124" s="26"/>
      <c r="R124" s="26"/>
      <c r="S124" s="116"/>
    </row>
    <row r="125" spans="1:19" s="48" customFormat="1" ht="18" customHeight="1">
      <c r="A125" s="255"/>
      <c r="B125" s="390"/>
      <c r="C125" s="267"/>
      <c r="D125" s="20"/>
      <c r="E125" s="20"/>
      <c r="F125" s="27"/>
      <c r="G125" s="264"/>
      <c r="H125" s="23"/>
      <c r="I125" s="24"/>
      <c r="J125" s="24"/>
      <c r="K125" s="110"/>
      <c r="L125" s="115"/>
      <c r="M125" s="24"/>
      <c r="N125" s="24"/>
      <c r="O125" s="26"/>
      <c r="P125" s="26"/>
      <c r="Q125" s="26"/>
      <c r="R125" s="26"/>
      <c r="S125" s="116"/>
    </row>
    <row r="126" spans="1:19" s="48" customFormat="1" ht="18" customHeight="1">
      <c r="A126" s="255"/>
      <c r="B126" s="391"/>
      <c r="C126" s="267"/>
      <c r="D126" s="20"/>
      <c r="E126" s="20"/>
      <c r="F126" s="27"/>
      <c r="G126" s="150"/>
      <c r="H126" s="23"/>
      <c r="I126" s="24"/>
      <c r="J126" s="24"/>
      <c r="K126" s="110"/>
      <c r="L126" s="115"/>
      <c r="M126" s="24"/>
      <c r="N126" s="24"/>
      <c r="O126" s="26"/>
      <c r="P126" s="26"/>
      <c r="Q126" s="26"/>
      <c r="R126" s="26"/>
      <c r="S126" s="116"/>
    </row>
    <row r="127" spans="1:19" s="48" customFormat="1" ht="18" customHeight="1">
      <c r="A127" s="255"/>
      <c r="B127" s="390"/>
      <c r="C127" s="267"/>
      <c r="D127" s="20"/>
      <c r="E127" s="20"/>
      <c r="F127" s="27"/>
      <c r="G127" s="264"/>
      <c r="H127" s="23"/>
      <c r="I127" s="24"/>
      <c r="J127" s="24"/>
      <c r="K127" s="110"/>
      <c r="L127" s="115"/>
      <c r="M127" s="24"/>
      <c r="N127" s="24"/>
      <c r="O127" s="26"/>
      <c r="P127" s="26"/>
      <c r="Q127" s="26"/>
      <c r="R127" s="26"/>
      <c r="S127" s="116"/>
    </row>
    <row r="128" spans="1:19" s="48" customFormat="1" ht="18" customHeight="1">
      <c r="A128" s="255"/>
      <c r="B128" s="390"/>
      <c r="C128" s="267"/>
      <c r="D128" s="20"/>
      <c r="E128" s="20"/>
      <c r="F128" s="27"/>
      <c r="G128" s="264"/>
      <c r="H128" s="23"/>
      <c r="I128" s="24"/>
      <c r="J128" s="24"/>
      <c r="K128" s="110"/>
      <c r="L128" s="115"/>
      <c r="M128" s="24"/>
      <c r="N128" s="24"/>
      <c r="O128" s="26"/>
      <c r="P128" s="26"/>
      <c r="Q128" s="26"/>
      <c r="R128" s="26"/>
      <c r="S128" s="116"/>
    </row>
    <row r="129" spans="1:19" s="48" customFormat="1" ht="18" customHeight="1">
      <c r="A129" s="255"/>
      <c r="B129" s="390"/>
      <c r="C129" s="267"/>
      <c r="D129" s="20"/>
      <c r="E129" s="20"/>
      <c r="F129" s="27"/>
      <c r="G129" s="264"/>
      <c r="H129" s="23"/>
      <c r="I129" s="24"/>
      <c r="J129" s="24"/>
      <c r="K129" s="110"/>
      <c r="L129" s="115"/>
      <c r="M129" s="24"/>
      <c r="N129" s="24"/>
      <c r="O129" s="26"/>
      <c r="P129" s="26"/>
      <c r="Q129" s="26"/>
      <c r="R129" s="26"/>
      <c r="S129" s="116"/>
    </row>
    <row r="130" spans="1:19" s="48" customFormat="1" ht="18" customHeight="1">
      <c r="A130" s="255"/>
      <c r="B130" s="268"/>
      <c r="C130" s="267"/>
      <c r="D130" s="20"/>
      <c r="E130" s="20"/>
      <c r="F130" s="27"/>
      <c r="G130" s="28"/>
      <c r="H130" s="23"/>
      <c r="I130" s="24"/>
      <c r="J130" s="24"/>
      <c r="K130" s="110"/>
      <c r="L130" s="115"/>
      <c r="M130" s="24"/>
      <c r="N130" s="24"/>
      <c r="O130" s="26"/>
      <c r="P130" s="26"/>
      <c r="Q130" s="26"/>
      <c r="R130" s="26"/>
      <c r="S130" s="116"/>
    </row>
    <row r="131" spans="1:19" s="48" customFormat="1" ht="18" customHeight="1">
      <c r="A131" s="255"/>
      <c r="B131" s="268"/>
      <c r="C131" s="267"/>
      <c r="D131" s="20"/>
      <c r="E131" s="20"/>
      <c r="F131" s="27"/>
      <c r="G131" s="28"/>
      <c r="H131" s="23"/>
      <c r="I131" s="24"/>
      <c r="J131" s="24"/>
      <c r="K131" s="110"/>
      <c r="L131" s="115"/>
      <c r="M131" s="24"/>
      <c r="N131" s="24"/>
      <c r="O131" s="26"/>
      <c r="P131" s="26"/>
      <c r="Q131" s="26"/>
      <c r="R131" s="26"/>
      <c r="S131" s="116"/>
    </row>
    <row r="132" spans="1:19" s="48" customFormat="1" ht="18" customHeight="1">
      <c r="A132" s="255"/>
      <c r="B132" s="268"/>
      <c r="C132" s="267"/>
      <c r="D132" s="20"/>
      <c r="E132" s="20"/>
      <c r="F132" s="27"/>
      <c r="G132" s="28"/>
      <c r="H132" s="23"/>
      <c r="I132" s="24"/>
      <c r="J132" s="24"/>
      <c r="K132" s="110"/>
      <c r="L132" s="115"/>
      <c r="M132" s="24"/>
      <c r="N132" s="24"/>
      <c r="O132" s="26"/>
      <c r="P132" s="26"/>
      <c r="Q132" s="26"/>
      <c r="R132" s="26"/>
      <c r="S132" s="116"/>
    </row>
    <row r="133" spans="1:19" s="48" customFormat="1" ht="18" customHeight="1">
      <c r="A133" s="255"/>
      <c r="B133" s="268"/>
      <c r="C133" s="267"/>
      <c r="D133" s="20"/>
      <c r="E133" s="20"/>
      <c r="F133" s="27"/>
      <c r="G133" s="28"/>
      <c r="H133" s="23"/>
      <c r="I133" s="24"/>
      <c r="J133" s="24"/>
      <c r="K133" s="110"/>
      <c r="L133" s="115"/>
      <c r="M133" s="24"/>
      <c r="N133" s="24"/>
      <c r="O133" s="26"/>
      <c r="P133" s="26"/>
      <c r="Q133" s="26"/>
      <c r="R133" s="26"/>
      <c r="S133" s="116"/>
    </row>
    <row r="134" spans="1:19" s="48" customFormat="1" ht="18" customHeight="1" thickBot="1">
      <c r="A134" s="286"/>
      <c r="B134" s="294"/>
      <c r="C134" s="290"/>
      <c r="D134" s="30"/>
      <c r="E134" s="30"/>
      <c r="F134" s="31"/>
      <c r="G134" s="32"/>
      <c r="H134" s="33"/>
      <c r="I134" s="30"/>
      <c r="J134" s="30"/>
      <c r="K134" s="118"/>
      <c r="L134" s="31"/>
      <c r="M134" s="117"/>
      <c r="N134" s="117"/>
      <c r="O134" s="117"/>
      <c r="P134" s="117"/>
      <c r="Q134" s="117"/>
      <c r="R134" s="117"/>
      <c r="S134" s="32"/>
    </row>
    <row r="135" spans="1:19" s="48" customFormat="1" ht="18" customHeight="1">
      <c r="A135" s="319"/>
      <c r="B135" s="320"/>
      <c r="C135" s="321"/>
      <c r="D135" s="321"/>
      <c r="E135" s="321"/>
      <c r="F135" s="321"/>
      <c r="G135" s="321"/>
      <c r="H135" s="322"/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  <c r="S135" s="323"/>
    </row>
    <row r="136" spans="1:19" s="48" customFormat="1" ht="18" customHeight="1" thickBot="1">
      <c r="A136" s="875"/>
      <c r="B136" s="875"/>
      <c r="C136" s="875"/>
      <c r="D136" s="875"/>
      <c r="E136" s="875"/>
      <c r="F136" s="876"/>
      <c r="G136" s="876"/>
      <c r="H136" s="876"/>
      <c r="I136" s="43"/>
      <c r="J136" s="43"/>
      <c r="K136" s="44"/>
      <c r="L136" s="44"/>
      <c r="M136" s="44"/>
      <c r="N136" s="44"/>
      <c r="O136" s="44"/>
      <c r="P136" s="44"/>
      <c r="Q136" s="44"/>
      <c r="R136" s="44"/>
      <c r="S136" s="44"/>
    </row>
    <row r="137" spans="1:19" s="48" customFormat="1" ht="18" customHeight="1">
      <c r="A137" s="255"/>
      <c r="B137" s="261"/>
      <c r="C137" s="267"/>
      <c r="D137" s="20"/>
      <c r="E137" s="20"/>
      <c r="F137" s="21"/>
      <c r="G137" s="22"/>
      <c r="H137" s="21"/>
      <c r="I137" s="112"/>
      <c r="J137" s="112"/>
      <c r="K137" s="282"/>
      <c r="L137" s="112"/>
      <c r="M137" s="112"/>
      <c r="N137" s="112"/>
      <c r="O137" s="113"/>
      <c r="P137" s="113"/>
      <c r="Q137" s="113"/>
      <c r="R137" s="113"/>
      <c r="S137" s="114"/>
    </row>
    <row r="138" spans="2:19" s="48" customFormat="1" ht="18" customHeight="1">
      <c r="B138" s="285"/>
      <c r="C138" s="267"/>
      <c r="D138" s="20"/>
      <c r="E138" s="269"/>
      <c r="F138" s="27"/>
      <c r="G138" s="264"/>
      <c r="H138" s="23"/>
      <c r="I138" s="24"/>
      <c r="J138" s="24"/>
      <c r="K138" s="110"/>
      <c r="L138" s="115"/>
      <c r="M138" s="24"/>
      <c r="N138" s="24"/>
      <c r="O138" s="26"/>
      <c r="P138" s="26"/>
      <c r="Q138" s="26"/>
      <c r="R138" s="26"/>
      <c r="S138" s="116"/>
    </row>
    <row r="139" spans="2:19" s="48" customFormat="1" ht="18" customHeight="1">
      <c r="B139" s="285"/>
      <c r="C139" s="287"/>
      <c r="D139" s="256"/>
      <c r="E139" s="257"/>
      <c r="F139" s="270"/>
      <c r="G139" s="295"/>
      <c r="H139" s="23"/>
      <c r="I139" s="24"/>
      <c r="J139" s="24"/>
      <c r="K139" s="110"/>
      <c r="L139" s="115"/>
      <c r="M139" s="24"/>
      <c r="N139" s="24"/>
      <c r="O139" s="26"/>
      <c r="P139" s="26"/>
      <c r="Q139" s="26"/>
      <c r="R139" s="26"/>
      <c r="S139" s="116"/>
    </row>
    <row r="140" spans="2:19" s="48" customFormat="1" ht="18" customHeight="1">
      <c r="B140" s="285"/>
      <c r="C140" s="287"/>
      <c r="D140" s="256"/>
      <c r="E140" s="257"/>
      <c r="F140" s="270"/>
      <c r="G140" s="295"/>
      <c r="H140" s="23"/>
      <c r="I140" s="24"/>
      <c r="J140" s="24"/>
      <c r="K140" s="110"/>
      <c r="L140" s="115"/>
      <c r="M140" s="24"/>
      <c r="N140" s="24"/>
      <c r="O140" s="26"/>
      <c r="P140" s="26"/>
      <c r="Q140" s="26"/>
      <c r="R140" s="26"/>
      <c r="S140" s="116"/>
    </row>
    <row r="141" spans="1:19" s="48" customFormat="1" ht="18" customHeight="1">
      <c r="A141" s="255"/>
      <c r="B141" s="260"/>
      <c r="C141" s="287"/>
      <c r="D141" s="256"/>
      <c r="E141" s="257"/>
      <c r="F141" s="270"/>
      <c r="G141" s="271"/>
      <c r="H141" s="23"/>
      <c r="I141" s="24"/>
      <c r="J141" s="24"/>
      <c r="K141" s="110"/>
      <c r="L141" s="115"/>
      <c r="M141" s="24"/>
      <c r="N141" s="24"/>
      <c r="O141" s="26"/>
      <c r="P141" s="26"/>
      <c r="Q141" s="26"/>
      <c r="R141" s="26"/>
      <c r="S141" s="116"/>
    </row>
    <row r="142" spans="2:19" s="48" customFormat="1" ht="18" customHeight="1">
      <c r="B142" s="285"/>
      <c r="C142" s="287"/>
      <c r="D142" s="256"/>
      <c r="E142" s="257"/>
      <c r="F142" s="270"/>
      <c r="G142" s="295"/>
      <c r="H142" s="23"/>
      <c r="I142" s="24"/>
      <c r="J142" s="24"/>
      <c r="K142" s="110"/>
      <c r="L142" s="115"/>
      <c r="M142" s="24"/>
      <c r="N142" s="24"/>
      <c r="O142" s="26"/>
      <c r="P142" s="26"/>
      <c r="Q142" s="26"/>
      <c r="R142" s="26"/>
      <c r="S142" s="116"/>
    </row>
    <row r="143" spans="2:19" s="48" customFormat="1" ht="18" customHeight="1">
      <c r="B143" s="285"/>
      <c r="C143" s="287"/>
      <c r="D143" s="256"/>
      <c r="E143" s="257"/>
      <c r="F143" s="270"/>
      <c r="G143" s="295"/>
      <c r="H143" s="23"/>
      <c r="I143" s="24"/>
      <c r="J143" s="24"/>
      <c r="K143" s="110"/>
      <c r="L143" s="115"/>
      <c r="M143" s="24"/>
      <c r="N143" s="24"/>
      <c r="O143" s="26"/>
      <c r="P143" s="26"/>
      <c r="Q143" s="26"/>
      <c r="R143" s="26"/>
      <c r="S143" s="116"/>
    </row>
    <row r="144" spans="2:19" s="48" customFormat="1" ht="18" customHeight="1">
      <c r="B144" s="285"/>
      <c r="C144" s="287"/>
      <c r="D144" s="256"/>
      <c r="E144" s="257"/>
      <c r="F144" s="270"/>
      <c r="G144" s="295"/>
      <c r="H144" s="23"/>
      <c r="I144" s="24"/>
      <c r="J144" s="24"/>
      <c r="K144" s="110"/>
      <c r="L144" s="115"/>
      <c r="M144" s="24"/>
      <c r="N144" s="24"/>
      <c r="O144" s="26"/>
      <c r="P144" s="26"/>
      <c r="Q144" s="26"/>
      <c r="R144" s="26"/>
      <c r="S144" s="116"/>
    </row>
    <row r="145" spans="1:19" s="48" customFormat="1" ht="18" customHeight="1">
      <c r="A145" s="255"/>
      <c r="B145" s="260"/>
      <c r="C145" s="287"/>
      <c r="D145" s="256"/>
      <c r="E145" s="257"/>
      <c r="F145" s="270"/>
      <c r="G145" s="271"/>
      <c r="H145" s="23"/>
      <c r="I145" s="24"/>
      <c r="J145" s="24"/>
      <c r="K145" s="110"/>
      <c r="L145" s="115"/>
      <c r="M145" s="24"/>
      <c r="N145" s="24"/>
      <c r="O145" s="26"/>
      <c r="P145" s="26"/>
      <c r="Q145" s="26"/>
      <c r="R145" s="26"/>
      <c r="S145" s="116"/>
    </row>
    <row r="146" spans="2:19" s="48" customFormat="1" ht="18" customHeight="1">
      <c r="B146" s="285"/>
      <c r="C146" s="287"/>
      <c r="D146" s="256"/>
      <c r="E146" s="257"/>
      <c r="F146" s="270"/>
      <c r="G146" s="295"/>
      <c r="H146" s="23"/>
      <c r="I146" s="24"/>
      <c r="J146" s="24"/>
      <c r="K146" s="110"/>
      <c r="L146" s="115"/>
      <c r="M146" s="24"/>
      <c r="N146" s="24"/>
      <c r="O146" s="26"/>
      <c r="P146" s="26"/>
      <c r="Q146" s="26"/>
      <c r="R146" s="26"/>
      <c r="S146" s="116"/>
    </row>
    <row r="147" spans="2:19" s="48" customFormat="1" ht="18" customHeight="1">
      <c r="B147" s="291"/>
      <c r="C147" s="267"/>
      <c r="D147" s="20"/>
      <c r="E147" s="20"/>
      <c r="F147" s="27"/>
      <c r="G147" s="263"/>
      <c r="H147" s="23"/>
      <c r="I147" s="24"/>
      <c r="J147" s="24"/>
      <c r="K147" s="110"/>
      <c r="L147" s="115"/>
      <c r="M147" s="24"/>
      <c r="N147" s="24"/>
      <c r="O147" s="26"/>
      <c r="P147" s="26"/>
      <c r="Q147" s="26"/>
      <c r="R147" s="26"/>
      <c r="S147" s="116"/>
    </row>
    <row r="148" spans="2:19" s="48" customFormat="1" ht="18" customHeight="1">
      <c r="B148" s="285"/>
      <c r="C148" s="267"/>
      <c r="D148" s="20"/>
      <c r="E148" s="20"/>
      <c r="F148" s="27"/>
      <c r="G148" s="263"/>
      <c r="H148" s="23"/>
      <c r="I148" s="24"/>
      <c r="J148" s="24"/>
      <c r="K148" s="110"/>
      <c r="L148" s="115"/>
      <c r="M148" s="24"/>
      <c r="N148" s="24"/>
      <c r="O148" s="26"/>
      <c r="P148" s="26"/>
      <c r="Q148" s="26"/>
      <c r="R148" s="26"/>
      <c r="S148" s="116"/>
    </row>
    <row r="149" spans="2:19" s="48" customFormat="1" ht="18" customHeight="1">
      <c r="B149" s="285"/>
      <c r="C149" s="267"/>
      <c r="D149" s="20"/>
      <c r="E149" s="20"/>
      <c r="F149" s="27"/>
      <c r="G149" s="263"/>
      <c r="H149" s="23"/>
      <c r="I149" s="24"/>
      <c r="J149" s="24"/>
      <c r="K149" s="110"/>
      <c r="L149" s="115"/>
      <c r="M149" s="24"/>
      <c r="N149" s="24"/>
      <c r="O149" s="26"/>
      <c r="P149" s="26"/>
      <c r="Q149" s="26"/>
      <c r="R149" s="26"/>
      <c r="S149" s="116"/>
    </row>
    <row r="150" spans="2:19" s="48" customFormat="1" ht="18" customHeight="1">
      <c r="B150" s="260"/>
      <c r="C150" s="267"/>
      <c r="D150" s="20"/>
      <c r="E150" s="20"/>
      <c r="F150" s="27"/>
      <c r="G150" s="297"/>
      <c r="H150" s="23"/>
      <c r="I150" s="24"/>
      <c r="J150" s="24"/>
      <c r="K150" s="110"/>
      <c r="L150" s="115"/>
      <c r="M150" s="24"/>
      <c r="N150" s="24"/>
      <c r="O150" s="26"/>
      <c r="P150" s="26"/>
      <c r="Q150" s="26"/>
      <c r="R150" s="26"/>
      <c r="S150" s="116"/>
    </row>
    <row r="151" spans="2:19" s="48" customFormat="1" ht="18" customHeight="1">
      <c r="B151" s="260"/>
      <c r="C151" s="267"/>
      <c r="D151" s="20"/>
      <c r="E151" s="20"/>
      <c r="F151" s="27"/>
      <c r="G151" s="297"/>
      <c r="H151" s="23"/>
      <c r="I151" s="24"/>
      <c r="J151" s="24"/>
      <c r="K151" s="110"/>
      <c r="L151" s="115"/>
      <c r="M151" s="24"/>
      <c r="N151" s="24"/>
      <c r="O151" s="26"/>
      <c r="P151" s="26"/>
      <c r="Q151" s="26"/>
      <c r="R151" s="26"/>
      <c r="S151" s="116"/>
    </row>
    <row r="152" spans="1:19" s="48" customFormat="1" ht="18" customHeight="1">
      <c r="A152" s="255"/>
      <c r="B152" s="260"/>
      <c r="C152" s="267"/>
      <c r="D152" s="20"/>
      <c r="E152" s="20"/>
      <c r="F152" s="27"/>
      <c r="G152" s="28"/>
      <c r="H152" s="23"/>
      <c r="I152" s="24"/>
      <c r="J152" s="24"/>
      <c r="K152" s="110"/>
      <c r="L152" s="115"/>
      <c r="M152" s="24"/>
      <c r="N152" s="24"/>
      <c r="O152" s="26"/>
      <c r="P152" s="26"/>
      <c r="Q152" s="26"/>
      <c r="R152" s="26"/>
      <c r="S152" s="116"/>
    </row>
    <row r="153" spans="2:19" s="48" customFormat="1" ht="18" customHeight="1">
      <c r="B153" s="260"/>
      <c r="C153" s="288"/>
      <c r="D153" s="69"/>
      <c r="E153" s="69"/>
      <c r="F153" s="74"/>
      <c r="G153" s="75"/>
      <c r="H153" s="23"/>
      <c r="I153" s="24"/>
      <c r="J153" s="24"/>
      <c r="K153" s="110"/>
      <c r="L153" s="115"/>
      <c r="M153" s="24"/>
      <c r="N153" s="24"/>
      <c r="O153" s="26"/>
      <c r="P153" s="26"/>
      <c r="Q153" s="26"/>
      <c r="R153" s="26"/>
      <c r="S153" s="116"/>
    </row>
    <row r="154" spans="2:19" s="48" customFormat="1" ht="18" customHeight="1">
      <c r="B154" s="260"/>
      <c r="C154" s="288"/>
      <c r="D154" s="69"/>
      <c r="E154" s="69"/>
      <c r="F154" s="74"/>
      <c r="G154" s="75"/>
      <c r="H154" s="23"/>
      <c r="I154" s="24"/>
      <c r="J154" s="24"/>
      <c r="K154" s="110"/>
      <c r="L154" s="115"/>
      <c r="M154" s="24"/>
      <c r="N154" s="24"/>
      <c r="O154" s="26"/>
      <c r="P154" s="26"/>
      <c r="Q154" s="26"/>
      <c r="R154" s="26"/>
      <c r="S154" s="116"/>
    </row>
    <row r="155" spans="1:19" s="48" customFormat="1" ht="18" customHeight="1">
      <c r="A155" s="255"/>
      <c r="B155" s="268"/>
      <c r="C155" s="267"/>
      <c r="D155" s="20"/>
      <c r="E155" s="20"/>
      <c r="F155" s="27"/>
      <c r="G155" s="28"/>
      <c r="H155" s="23"/>
      <c r="I155" s="24"/>
      <c r="J155" s="24"/>
      <c r="K155" s="110"/>
      <c r="L155" s="115"/>
      <c r="M155" s="24"/>
      <c r="N155" s="24"/>
      <c r="O155" s="26"/>
      <c r="P155" s="26"/>
      <c r="Q155" s="26"/>
      <c r="R155" s="26"/>
      <c r="S155" s="116"/>
    </row>
    <row r="156" spans="1:19" s="48" customFormat="1" ht="18" customHeight="1">
      <c r="A156" s="18"/>
      <c r="B156" s="293"/>
      <c r="C156" s="289"/>
      <c r="D156" s="153"/>
      <c r="E156" s="20"/>
      <c r="F156" s="154"/>
      <c r="G156" s="155"/>
      <c r="H156" s="23"/>
      <c r="I156" s="24"/>
      <c r="J156" s="24"/>
      <c r="K156" s="110"/>
      <c r="L156" s="115"/>
      <c r="M156" s="24"/>
      <c r="N156" s="24"/>
      <c r="O156" s="26"/>
      <c r="P156" s="26"/>
      <c r="Q156" s="26"/>
      <c r="R156" s="26"/>
      <c r="S156" s="116"/>
    </row>
    <row r="157" spans="1:19" s="48" customFormat="1" ht="18" customHeight="1" thickBot="1">
      <c r="A157" s="47"/>
      <c r="B157" s="42"/>
      <c r="C157" s="30"/>
      <c r="D157" s="30"/>
      <c r="E157" s="30"/>
      <c r="F157" s="31"/>
      <c r="G157" s="32"/>
      <c r="H157" s="33"/>
      <c r="I157" s="30"/>
      <c r="J157" s="30"/>
      <c r="K157" s="118"/>
      <c r="L157" s="31"/>
      <c r="M157" s="117"/>
      <c r="N157" s="117"/>
      <c r="O157" s="117"/>
      <c r="P157" s="117"/>
      <c r="Q157" s="117"/>
      <c r="R157" s="117"/>
      <c r="S157" s="32"/>
    </row>
    <row r="158" spans="1:19" s="48" customFormat="1" ht="18" customHeight="1">
      <c r="A158" s="319"/>
      <c r="B158" s="320"/>
      <c r="C158" s="321"/>
      <c r="D158" s="321"/>
      <c r="E158" s="321"/>
      <c r="F158" s="321"/>
      <c r="G158" s="321"/>
      <c r="H158" s="322"/>
      <c r="I158" s="321"/>
      <c r="J158" s="321"/>
      <c r="K158" s="321"/>
      <c r="L158" s="321"/>
      <c r="M158" s="321"/>
      <c r="N158" s="321"/>
      <c r="O158" s="321"/>
      <c r="P158" s="321"/>
      <c r="Q158" s="321"/>
      <c r="R158" s="321"/>
      <c r="S158" s="323"/>
    </row>
    <row r="159" spans="1:19" s="48" customFormat="1" ht="18" customHeight="1" thickBot="1">
      <c r="A159" s="879"/>
      <c r="B159" s="879"/>
      <c r="C159" s="879"/>
      <c r="D159" s="879"/>
      <c r="E159" s="879"/>
      <c r="F159" s="879"/>
      <c r="G159" s="879"/>
      <c r="H159" s="879"/>
      <c r="I159" s="879"/>
      <c r="J159" s="879"/>
      <c r="K159" s="879"/>
      <c r="L159" s="64"/>
      <c r="M159" s="64"/>
      <c r="N159" s="64"/>
      <c r="O159" s="64"/>
      <c r="P159" s="64"/>
      <c r="Q159" s="64"/>
      <c r="R159" s="64"/>
      <c r="S159" s="65"/>
    </row>
    <row r="160" spans="1:19" s="48" customFormat="1" ht="18" customHeight="1">
      <c r="A160" s="67"/>
      <c r="B160" s="248"/>
      <c r="C160" s="68"/>
      <c r="D160" s="69"/>
      <c r="E160" s="69"/>
      <c r="F160" s="250"/>
      <c r="G160" s="251"/>
      <c r="H160" s="70"/>
      <c r="I160" s="68"/>
      <c r="J160" s="68"/>
      <c r="K160" s="122"/>
      <c r="L160" s="250"/>
      <c r="M160" s="124"/>
      <c r="N160" s="124"/>
      <c r="O160" s="124"/>
      <c r="P160" s="124"/>
      <c r="Q160" s="124"/>
      <c r="R160" s="124"/>
      <c r="S160" s="125"/>
    </row>
    <row r="161" spans="1:19" s="48" customFormat="1" ht="18" customHeight="1">
      <c r="A161" s="67"/>
      <c r="B161" s="249"/>
      <c r="C161" s="68"/>
      <c r="D161" s="69"/>
      <c r="E161" s="69"/>
      <c r="F161" s="74"/>
      <c r="G161" s="252"/>
      <c r="H161" s="70"/>
      <c r="I161" s="68"/>
      <c r="J161" s="68"/>
      <c r="K161" s="122"/>
      <c r="L161" s="253"/>
      <c r="M161" s="71"/>
      <c r="N161" s="71"/>
      <c r="O161" s="71"/>
      <c r="P161" s="71"/>
      <c r="Q161" s="71"/>
      <c r="R161" s="71"/>
      <c r="S161" s="76"/>
    </row>
    <row r="162" spans="1:19" s="48" customFormat="1" ht="18" customHeight="1" thickBot="1">
      <c r="A162" s="47"/>
      <c r="B162" s="42"/>
      <c r="C162" s="30"/>
      <c r="D162" s="30"/>
      <c r="E162" s="30"/>
      <c r="F162" s="31"/>
      <c r="G162" s="298"/>
      <c r="H162" s="33"/>
      <c r="I162" s="30"/>
      <c r="J162" s="30"/>
      <c r="K162" s="118"/>
      <c r="L162" s="31"/>
      <c r="M162" s="117"/>
      <c r="N162" s="117"/>
      <c r="O162" s="117"/>
      <c r="P162" s="117"/>
      <c r="Q162" s="117"/>
      <c r="R162" s="117"/>
      <c r="S162" s="32"/>
    </row>
    <row r="163" spans="1:19" s="48" customFormat="1" ht="18" customHeight="1">
      <c r="A163" s="52"/>
      <c r="B163" s="132"/>
      <c r="C163" s="53"/>
      <c r="D163" s="53"/>
      <c r="E163" s="53"/>
      <c r="F163" s="53"/>
      <c r="G163" s="53"/>
      <c r="H163" s="54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133"/>
    </row>
    <row r="164" spans="1:19" s="48" customFormat="1" ht="18" customHeight="1" thickBot="1">
      <c r="A164" s="879"/>
      <c r="B164" s="879"/>
      <c r="C164" s="879"/>
      <c r="D164" s="879"/>
      <c r="E164" s="879"/>
      <c r="F164" s="879"/>
      <c r="G164" s="879"/>
      <c r="H164" s="879"/>
      <c r="I164" s="879"/>
      <c r="J164" s="879"/>
      <c r="K164" s="879"/>
      <c r="L164" s="64"/>
      <c r="M164" s="64"/>
      <c r="N164" s="64"/>
      <c r="O164" s="64"/>
      <c r="P164" s="64"/>
      <c r="Q164" s="64"/>
      <c r="R164" s="64"/>
      <c r="S164" s="65"/>
    </row>
    <row r="165" spans="1:19" s="48" customFormat="1" ht="18" customHeight="1">
      <c r="A165" s="67"/>
      <c r="B165" s="248"/>
      <c r="C165" s="68"/>
      <c r="D165" s="69"/>
      <c r="E165" s="69"/>
      <c r="F165" s="250"/>
      <c r="G165" s="251"/>
      <c r="H165" s="70"/>
      <c r="I165" s="68"/>
      <c r="J165" s="68"/>
      <c r="K165" s="122"/>
      <c r="L165" s="123"/>
      <c r="M165" s="124"/>
      <c r="N165" s="124"/>
      <c r="O165" s="124"/>
      <c r="P165" s="124"/>
      <c r="Q165" s="124"/>
      <c r="R165" s="124"/>
      <c r="S165" s="125"/>
    </row>
    <row r="166" spans="1:19" s="48" customFormat="1" ht="18" customHeight="1">
      <c r="A166" s="67"/>
      <c r="B166" s="73"/>
      <c r="C166" s="68"/>
      <c r="D166" s="69"/>
      <c r="E166" s="69"/>
      <c r="F166" s="74"/>
      <c r="G166" s="75"/>
      <c r="H166" s="70"/>
      <c r="I166" s="68"/>
      <c r="J166" s="68"/>
      <c r="K166" s="122"/>
      <c r="L166" s="126"/>
      <c r="M166" s="71"/>
      <c r="N166" s="71"/>
      <c r="O166" s="71"/>
      <c r="P166" s="71"/>
      <c r="Q166" s="71"/>
      <c r="R166" s="71"/>
      <c r="S166" s="76"/>
    </row>
    <row r="167" spans="1:19" s="48" customFormat="1" ht="18" customHeight="1" thickBot="1">
      <c r="A167" s="77"/>
      <c r="B167" s="78"/>
      <c r="C167" s="79"/>
      <c r="D167" s="79"/>
      <c r="E167" s="79"/>
      <c r="F167" s="80"/>
      <c r="G167" s="283"/>
      <c r="H167" s="82"/>
      <c r="I167" s="79"/>
      <c r="J167" s="79"/>
      <c r="K167" s="127"/>
      <c r="L167" s="128"/>
      <c r="M167" s="30"/>
      <c r="N167" s="30"/>
      <c r="O167" s="30"/>
      <c r="P167" s="30"/>
      <c r="Q167" s="30"/>
      <c r="R167" s="30"/>
      <c r="S167" s="129"/>
    </row>
    <row r="168" spans="1:19" s="48" customFormat="1" ht="18" customHeight="1" thickBot="1">
      <c r="A168" s="894"/>
      <c r="B168" s="895"/>
      <c r="C168" s="83"/>
      <c r="D168" s="83"/>
      <c r="E168" s="83"/>
      <c r="F168" s="83"/>
      <c r="G168" s="254"/>
      <c r="H168" s="254"/>
      <c r="I168" s="83"/>
      <c r="J168" s="83"/>
      <c r="K168" s="284"/>
      <c r="L168" s="284"/>
      <c r="M168" s="284"/>
      <c r="N168" s="284"/>
      <c r="O168" s="284"/>
      <c r="P168" s="284"/>
      <c r="Q168" s="284"/>
      <c r="R168" s="284"/>
      <c r="S168" s="83"/>
    </row>
    <row r="170" spans="1:19" s="48" customFormat="1" ht="18" customHeight="1" thickBot="1">
      <c r="A170" s="879"/>
      <c r="B170" s="879"/>
      <c r="C170" s="879"/>
      <c r="D170" s="879"/>
      <c r="E170" s="879"/>
      <c r="F170" s="879"/>
      <c r="G170" s="879"/>
      <c r="H170" s="879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:19" s="48" customFormat="1" ht="18" customHeight="1" thickBot="1">
      <c r="A171" s="46"/>
      <c r="B171" s="50"/>
      <c r="C171" s="50"/>
      <c r="D171" s="50"/>
      <c r="E171" s="50"/>
      <c r="F171" s="55"/>
      <c r="G171" s="56"/>
      <c r="H171" s="51"/>
      <c r="I171" s="50"/>
      <c r="J171" s="50"/>
      <c r="K171" s="119"/>
      <c r="L171" s="55"/>
      <c r="M171" s="121"/>
      <c r="N171" s="121"/>
      <c r="O171" s="121"/>
      <c r="P171" s="121"/>
      <c r="Q171" s="121"/>
      <c r="R171" s="121"/>
      <c r="S171" s="56"/>
    </row>
    <row r="172" spans="1:19" s="48" customFormat="1" ht="18" customHeight="1">
      <c r="A172" s="57"/>
      <c r="B172" s="357"/>
      <c r="C172" s="58"/>
      <c r="D172" s="58"/>
      <c r="E172" s="58"/>
      <c r="F172" s="59"/>
      <c r="G172" s="60"/>
      <c r="H172" s="61"/>
      <c r="I172" s="58"/>
      <c r="J172" s="58"/>
      <c r="K172" s="120"/>
      <c r="L172" s="59"/>
      <c r="M172" s="58"/>
      <c r="N172" s="58"/>
      <c r="O172" s="58"/>
      <c r="P172" s="58"/>
      <c r="Q172" s="58"/>
      <c r="R172" s="58"/>
      <c r="S172" s="60"/>
    </row>
    <row r="173" spans="1:19" s="48" customFormat="1" ht="18" customHeight="1">
      <c r="A173" s="57"/>
      <c r="B173" s="358"/>
      <c r="C173" s="58"/>
      <c r="D173" s="58"/>
      <c r="E173" s="58"/>
      <c r="F173" s="59"/>
      <c r="G173" s="60"/>
      <c r="H173" s="61"/>
      <c r="I173" s="58"/>
      <c r="J173" s="58"/>
      <c r="K173" s="120"/>
      <c r="L173" s="59"/>
      <c r="M173" s="58"/>
      <c r="N173" s="58"/>
      <c r="O173" s="58"/>
      <c r="P173" s="58"/>
      <c r="Q173" s="58"/>
      <c r="R173" s="58"/>
      <c r="S173" s="60"/>
    </row>
    <row r="174" spans="1:19" s="48" customFormat="1" ht="18" customHeight="1">
      <c r="A174" s="57"/>
      <c r="B174" s="359"/>
      <c r="C174" s="58"/>
      <c r="D174" s="58"/>
      <c r="E174" s="58"/>
      <c r="F174" s="59"/>
      <c r="G174" s="60"/>
      <c r="H174" s="61"/>
      <c r="I174" s="58"/>
      <c r="J174" s="58"/>
      <c r="K174" s="120"/>
      <c r="L174" s="59"/>
      <c r="M174" s="58"/>
      <c r="N174" s="58"/>
      <c r="O174" s="58"/>
      <c r="P174" s="58"/>
      <c r="Q174" s="58"/>
      <c r="R174" s="58"/>
      <c r="S174" s="60"/>
    </row>
    <row r="175" spans="1:19" s="48" customFormat="1" ht="18" customHeight="1">
      <c r="A175" s="57"/>
      <c r="B175" s="358"/>
      <c r="C175" s="58"/>
      <c r="D175" s="58"/>
      <c r="E175" s="58"/>
      <c r="F175" s="59"/>
      <c r="G175" s="60"/>
      <c r="H175" s="61"/>
      <c r="I175" s="58"/>
      <c r="J175" s="58"/>
      <c r="K175" s="120"/>
      <c r="L175" s="59"/>
      <c r="M175" s="58"/>
      <c r="N175" s="58"/>
      <c r="O175" s="58"/>
      <c r="P175" s="58"/>
      <c r="Q175" s="58"/>
      <c r="R175" s="58"/>
      <c r="S175" s="60"/>
    </row>
    <row r="176" spans="1:19" s="48" customFormat="1" ht="18" customHeight="1">
      <c r="A176" s="57"/>
      <c r="B176" s="359"/>
      <c r="C176" s="58"/>
      <c r="D176" s="58"/>
      <c r="E176" s="58"/>
      <c r="F176" s="59"/>
      <c r="G176" s="60"/>
      <c r="H176" s="61"/>
      <c r="I176" s="58"/>
      <c r="J176" s="58"/>
      <c r="K176" s="120"/>
      <c r="L176" s="59"/>
      <c r="M176" s="58"/>
      <c r="N176" s="58"/>
      <c r="O176" s="58"/>
      <c r="P176" s="58"/>
      <c r="Q176" s="58"/>
      <c r="R176" s="58"/>
      <c r="S176" s="60"/>
    </row>
    <row r="177" spans="1:19" s="48" customFormat="1" ht="18" customHeight="1">
      <c r="A177" s="49"/>
      <c r="B177" s="358"/>
      <c r="C177" s="50"/>
      <c r="D177" s="50"/>
      <c r="E177" s="50"/>
      <c r="F177" s="62"/>
      <c r="G177" s="63"/>
      <c r="H177" s="51"/>
      <c r="I177" s="50"/>
      <c r="J177" s="50"/>
      <c r="K177" s="119"/>
      <c r="L177" s="62"/>
      <c r="M177" s="50"/>
      <c r="N177" s="50"/>
      <c r="O177" s="50"/>
      <c r="P177" s="50"/>
      <c r="Q177" s="50"/>
      <c r="R177" s="50"/>
      <c r="S177" s="63"/>
    </row>
    <row r="178" spans="1:19" s="48" customFormat="1" ht="18" customHeight="1" thickBot="1">
      <c r="A178" s="46"/>
      <c r="B178" s="360"/>
      <c r="C178" s="50"/>
      <c r="D178" s="50"/>
      <c r="E178" s="50"/>
      <c r="F178" s="62"/>
      <c r="G178" s="63"/>
      <c r="H178" s="51"/>
      <c r="I178" s="50"/>
      <c r="J178" s="50"/>
      <c r="K178" s="119"/>
      <c r="L178" s="62"/>
      <c r="M178" s="50"/>
      <c r="N178" s="50"/>
      <c r="O178" s="50"/>
      <c r="P178" s="50"/>
      <c r="Q178" s="50"/>
      <c r="R178" s="50"/>
      <c r="S178" s="63"/>
    </row>
    <row r="179" spans="1:19" s="48" customFormat="1" ht="18" customHeight="1">
      <c r="A179" s="57"/>
      <c r="B179" s="58"/>
      <c r="C179" s="58"/>
      <c r="D179" s="58"/>
      <c r="E179" s="58"/>
      <c r="F179" s="59"/>
      <c r="G179" s="60"/>
      <c r="H179" s="61"/>
      <c r="I179" s="58"/>
      <c r="J179" s="58"/>
      <c r="K179" s="120"/>
      <c r="L179" s="59"/>
      <c r="M179" s="58"/>
      <c r="N179" s="58"/>
      <c r="O179" s="58"/>
      <c r="P179" s="58"/>
      <c r="Q179" s="58"/>
      <c r="R179" s="58"/>
      <c r="S179" s="60"/>
    </row>
    <row r="180" spans="1:19" s="48" customFormat="1" ht="18" customHeight="1">
      <c r="A180" s="57"/>
      <c r="B180" s="58"/>
      <c r="C180" s="58"/>
      <c r="D180" s="58"/>
      <c r="E180" s="58"/>
      <c r="F180" s="59"/>
      <c r="G180" s="60"/>
      <c r="H180" s="61"/>
      <c r="I180" s="58"/>
      <c r="J180" s="58"/>
      <c r="K180" s="120"/>
      <c r="L180" s="59"/>
      <c r="M180" s="58"/>
      <c r="N180" s="58"/>
      <c r="O180" s="58"/>
      <c r="P180" s="58"/>
      <c r="Q180" s="58"/>
      <c r="R180" s="58"/>
      <c r="S180" s="60"/>
    </row>
    <row r="181" spans="1:19" s="48" customFormat="1" ht="18" customHeight="1">
      <c r="A181" s="57"/>
      <c r="B181" s="58"/>
      <c r="C181" s="58"/>
      <c r="D181" s="58"/>
      <c r="E181" s="58"/>
      <c r="F181" s="59"/>
      <c r="G181" s="60"/>
      <c r="H181" s="61"/>
      <c r="I181" s="58"/>
      <c r="J181" s="58"/>
      <c r="K181" s="120"/>
      <c r="L181" s="59"/>
      <c r="M181" s="58"/>
      <c r="N181" s="58"/>
      <c r="O181" s="58"/>
      <c r="P181" s="58"/>
      <c r="Q181" s="58"/>
      <c r="R181" s="58"/>
      <c r="S181" s="60"/>
    </row>
    <row r="182" spans="1:19" s="48" customFormat="1" ht="18" customHeight="1">
      <c r="A182" s="57"/>
      <c r="B182" s="58"/>
      <c r="C182" s="58"/>
      <c r="D182" s="58"/>
      <c r="E182" s="58"/>
      <c r="F182" s="59"/>
      <c r="G182" s="60"/>
      <c r="H182" s="61"/>
      <c r="I182" s="58"/>
      <c r="J182" s="58"/>
      <c r="K182" s="120"/>
      <c r="L182" s="59"/>
      <c r="M182" s="58"/>
      <c r="N182" s="58"/>
      <c r="O182" s="58"/>
      <c r="P182" s="58"/>
      <c r="Q182" s="58"/>
      <c r="R182" s="58"/>
      <c r="S182" s="60"/>
    </row>
    <row r="183" spans="1:19" s="48" customFormat="1" ht="18" customHeight="1">
      <c r="A183" s="57"/>
      <c r="B183" s="58"/>
      <c r="C183" s="58"/>
      <c r="D183" s="58"/>
      <c r="E183" s="58"/>
      <c r="F183" s="59"/>
      <c r="G183" s="60"/>
      <c r="H183" s="61"/>
      <c r="I183" s="58"/>
      <c r="J183" s="58"/>
      <c r="K183" s="120"/>
      <c r="L183" s="59"/>
      <c r="M183" s="58"/>
      <c r="N183" s="58"/>
      <c r="O183" s="58"/>
      <c r="P183" s="58"/>
      <c r="Q183" s="58"/>
      <c r="R183" s="58"/>
      <c r="S183" s="60"/>
    </row>
    <row r="184" spans="1:19" s="48" customFormat="1" ht="18" customHeight="1">
      <c r="A184" s="49"/>
      <c r="B184" s="50"/>
      <c r="C184" s="50"/>
      <c r="D184" s="50"/>
      <c r="E184" s="50"/>
      <c r="F184" s="62"/>
      <c r="G184" s="63"/>
      <c r="H184" s="51"/>
      <c r="I184" s="50"/>
      <c r="J184" s="50"/>
      <c r="K184" s="119"/>
      <c r="L184" s="62"/>
      <c r="M184" s="50"/>
      <c r="N184" s="50"/>
      <c r="O184" s="50"/>
      <c r="P184" s="50"/>
      <c r="Q184" s="50"/>
      <c r="R184" s="50"/>
      <c r="S184" s="63"/>
    </row>
    <row r="185" spans="1:19" s="48" customFormat="1" ht="18" customHeight="1">
      <c r="A185" s="46"/>
      <c r="B185" s="50"/>
      <c r="C185" s="50"/>
      <c r="D185" s="50"/>
      <c r="E185" s="50"/>
      <c r="F185" s="62"/>
      <c r="G185" s="63"/>
      <c r="H185" s="51"/>
      <c r="I185" s="50"/>
      <c r="J185" s="50"/>
      <c r="K185" s="119"/>
      <c r="L185" s="62"/>
      <c r="M185" s="50"/>
      <c r="N185" s="50"/>
      <c r="O185" s="50"/>
      <c r="P185" s="50"/>
      <c r="Q185" s="50"/>
      <c r="R185" s="50"/>
      <c r="S185" s="63"/>
    </row>
    <row r="186" spans="1:19" s="48" customFormat="1" ht="18" customHeight="1">
      <c r="A186" s="57"/>
      <c r="B186" s="58"/>
      <c r="C186" s="58"/>
      <c r="D186" s="58"/>
      <c r="E186" s="58"/>
      <c r="F186" s="59"/>
      <c r="G186" s="60"/>
      <c r="H186" s="61"/>
      <c r="I186" s="58"/>
      <c r="J186" s="58"/>
      <c r="K186" s="120"/>
      <c r="L186" s="59"/>
      <c r="M186" s="58"/>
      <c r="N186" s="58"/>
      <c r="O186" s="58"/>
      <c r="P186" s="58"/>
      <c r="Q186" s="58"/>
      <c r="R186" s="58"/>
      <c r="S186" s="60"/>
    </row>
    <row r="187" spans="1:19" s="48" customFormat="1" ht="18" customHeight="1">
      <c r="A187" s="57"/>
      <c r="B187" s="58"/>
      <c r="C187" s="58"/>
      <c r="D187" s="58"/>
      <c r="E187" s="58"/>
      <c r="F187" s="59"/>
      <c r="G187" s="60"/>
      <c r="H187" s="61"/>
      <c r="I187" s="58"/>
      <c r="J187" s="58"/>
      <c r="K187" s="120"/>
      <c r="L187" s="59"/>
      <c r="M187" s="58"/>
      <c r="N187" s="58"/>
      <c r="O187" s="58"/>
      <c r="P187" s="58"/>
      <c r="Q187" s="58"/>
      <c r="R187" s="58"/>
      <c r="S187" s="60"/>
    </row>
    <row r="188" spans="1:19" s="48" customFormat="1" ht="18" customHeight="1">
      <c r="A188" s="57"/>
      <c r="B188" s="58"/>
      <c r="C188" s="58"/>
      <c r="D188" s="58"/>
      <c r="E188" s="58"/>
      <c r="F188" s="59"/>
      <c r="G188" s="60"/>
      <c r="H188" s="61"/>
      <c r="I188" s="58"/>
      <c r="J188" s="58"/>
      <c r="K188" s="120"/>
      <c r="L188" s="59"/>
      <c r="M188" s="58"/>
      <c r="N188" s="58"/>
      <c r="O188" s="58"/>
      <c r="P188" s="58"/>
      <c r="Q188" s="58"/>
      <c r="R188" s="58"/>
      <c r="S188" s="60"/>
    </row>
    <row r="189" spans="1:19" s="48" customFormat="1" ht="18" customHeight="1">
      <c r="A189" s="57"/>
      <c r="B189" s="58"/>
      <c r="C189" s="58"/>
      <c r="D189" s="58"/>
      <c r="E189" s="58"/>
      <c r="F189" s="59"/>
      <c r="G189" s="60"/>
      <c r="H189" s="61"/>
      <c r="I189" s="58"/>
      <c r="J189" s="58"/>
      <c r="K189" s="120"/>
      <c r="L189" s="59"/>
      <c r="M189" s="58"/>
      <c r="N189" s="58"/>
      <c r="O189" s="58"/>
      <c r="P189" s="58"/>
      <c r="Q189" s="58"/>
      <c r="R189" s="58"/>
      <c r="S189" s="60"/>
    </row>
    <row r="190" spans="1:19" s="48" customFormat="1" ht="18" customHeight="1">
      <c r="A190" s="57"/>
      <c r="B190" s="58"/>
      <c r="C190" s="58"/>
      <c r="D190" s="58"/>
      <c r="E190" s="58"/>
      <c r="F190" s="59"/>
      <c r="G190" s="60"/>
      <c r="H190" s="61"/>
      <c r="I190" s="58"/>
      <c r="J190" s="58"/>
      <c r="K190" s="120"/>
      <c r="L190" s="59"/>
      <c r="M190" s="58"/>
      <c r="N190" s="58"/>
      <c r="O190" s="58"/>
      <c r="P190" s="58"/>
      <c r="Q190" s="58"/>
      <c r="R190" s="58"/>
      <c r="S190" s="60"/>
    </row>
    <row r="191" spans="1:19" s="48" customFormat="1" ht="18" customHeight="1">
      <c r="A191" s="49"/>
      <c r="B191" s="50"/>
      <c r="C191" s="50"/>
      <c r="D191" s="50"/>
      <c r="E191" s="50"/>
      <c r="F191" s="62"/>
      <c r="G191" s="63"/>
      <c r="H191" s="51"/>
      <c r="I191" s="50"/>
      <c r="J191" s="50"/>
      <c r="K191" s="119"/>
      <c r="L191" s="62"/>
      <c r="M191" s="50"/>
      <c r="N191" s="50"/>
      <c r="O191" s="50"/>
      <c r="P191" s="50"/>
      <c r="Q191" s="50"/>
      <c r="R191" s="50"/>
      <c r="S191" s="63"/>
    </row>
    <row r="192" spans="1:19" s="48" customFormat="1" ht="18" customHeight="1" thickBot="1">
      <c r="A192" s="47"/>
      <c r="B192" s="29"/>
      <c r="C192" s="30"/>
      <c r="D192" s="30"/>
      <c r="E192" s="30"/>
      <c r="F192" s="31"/>
      <c r="G192" s="32"/>
      <c r="H192" s="33"/>
      <c r="I192" s="30"/>
      <c r="J192" s="30"/>
      <c r="K192" s="118"/>
      <c r="L192" s="31"/>
      <c r="M192" s="117"/>
      <c r="N192" s="117"/>
      <c r="O192" s="117"/>
      <c r="P192" s="117"/>
      <c r="Q192" s="117"/>
      <c r="R192" s="117"/>
      <c r="S192" s="32"/>
    </row>
    <row r="193" spans="1:19" s="48" customFormat="1" ht="18" customHeight="1">
      <c r="A193" s="52"/>
      <c r="B193" s="132"/>
      <c r="C193" s="53"/>
      <c r="D193" s="53"/>
      <c r="E193" s="53"/>
      <c r="F193" s="53"/>
      <c r="G193" s="53"/>
      <c r="H193" s="54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133"/>
    </row>
    <row r="194" spans="1:22" ht="18.75">
      <c r="A194" s="879"/>
      <c r="B194" s="879"/>
      <c r="C194" s="879"/>
      <c r="D194" s="879"/>
      <c r="E194" s="879"/>
      <c r="F194" s="879"/>
      <c r="G194" s="879"/>
      <c r="H194" s="879"/>
      <c r="I194" s="91"/>
      <c r="J194" s="92"/>
      <c r="K194" s="90"/>
      <c r="L194" s="90"/>
      <c r="M194" s="92"/>
      <c r="N194" s="92"/>
      <c r="O194" s="92"/>
      <c r="P194" s="92"/>
      <c r="Q194" s="92"/>
      <c r="R194" s="92"/>
      <c r="S194" s="92"/>
      <c r="T194" s="92"/>
      <c r="U194" s="92"/>
      <c r="V194" s="92"/>
    </row>
    <row r="195" spans="1:19" ht="13.5" customHeight="1">
      <c r="A195" s="898"/>
      <c r="B195" s="886"/>
      <c r="C195" s="886"/>
      <c r="D195" s="886"/>
      <c r="E195" s="886"/>
      <c r="F195" s="886"/>
      <c r="G195" s="886"/>
      <c r="H195" s="886"/>
      <c r="I195" s="888"/>
      <c r="J195" s="887"/>
      <c r="K195" s="887"/>
      <c r="L195" s="887"/>
      <c r="M195" s="887"/>
      <c r="N195" s="887"/>
      <c r="O195" s="887"/>
      <c r="P195" s="887"/>
      <c r="Q195" s="887"/>
      <c r="R195" s="887"/>
      <c r="S195" s="887"/>
    </row>
    <row r="196" spans="1:19" ht="13.5" customHeight="1">
      <c r="A196" s="898"/>
      <c r="B196" s="886"/>
      <c r="C196" s="886"/>
      <c r="D196" s="886"/>
      <c r="E196" s="886"/>
      <c r="F196" s="886"/>
      <c r="G196" s="886"/>
      <c r="H196" s="886"/>
      <c r="I196" s="888"/>
      <c r="J196" s="887"/>
      <c r="K196" s="139"/>
      <c r="L196" s="887"/>
      <c r="M196" s="887"/>
      <c r="N196" s="887"/>
      <c r="O196" s="887"/>
      <c r="P196" s="887"/>
      <c r="Q196" s="887"/>
      <c r="R196" s="887"/>
      <c r="S196" s="887"/>
    </row>
    <row r="197" spans="1:19" ht="12.75">
      <c r="A197" s="898"/>
      <c r="B197" s="886"/>
      <c r="C197" s="886"/>
      <c r="D197" s="886"/>
      <c r="E197" s="886"/>
      <c r="F197" s="886"/>
      <c r="G197" s="886"/>
      <c r="H197" s="886"/>
      <c r="I197" s="888"/>
      <c r="J197" s="887"/>
      <c r="K197" s="93"/>
      <c r="L197" s="139"/>
      <c r="M197" s="139"/>
      <c r="N197" s="139"/>
      <c r="O197" s="139"/>
      <c r="P197" s="139"/>
      <c r="Q197" s="139"/>
      <c r="R197" s="139"/>
      <c r="S197" s="139"/>
    </row>
    <row r="198" spans="1:19" ht="42" customHeight="1">
      <c r="A198" s="94"/>
      <c r="B198" s="897"/>
      <c r="C198" s="897"/>
      <c r="D198" s="896"/>
      <c r="E198" s="896"/>
      <c r="F198" s="896"/>
      <c r="G198" s="896"/>
      <c r="H198" s="896"/>
      <c r="I198" s="95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</row>
    <row r="199" spans="1:19" ht="18.75" customHeight="1">
      <c r="A199" s="96"/>
      <c r="B199" s="896"/>
      <c r="C199" s="896"/>
      <c r="D199" s="896"/>
      <c r="E199" s="896"/>
      <c r="F199" s="896"/>
      <c r="G199" s="896"/>
      <c r="H199" s="896"/>
      <c r="I199" s="95"/>
      <c r="J199" s="140"/>
      <c r="K199" s="138"/>
      <c r="L199" s="138"/>
      <c r="M199" s="138"/>
      <c r="N199" s="138"/>
      <c r="O199" s="138"/>
      <c r="P199" s="138"/>
      <c r="Q199" s="138"/>
      <c r="R199" s="138"/>
      <c r="S199" s="138"/>
    </row>
    <row r="200" spans="1:19" ht="18.75" customHeight="1">
      <c r="A200" s="96"/>
      <c r="B200" s="896"/>
      <c r="C200" s="896"/>
      <c r="D200" s="896"/>
      <c r="E200" s="896"/>
      <c r="F200" s="896"/>
      <c r="G200" s="896"/>
      <c r="H200" s="896"/>
      <c r="I200" s="95"/>
      <c r="J200" s="140"/>
      <c r="K200" s="138"/>
      <c r="L200" s="138"/>
      <c r="M200" s="138"/>
      <c r="N200" s="138"/>
      <c r="O200" s="138"/>
      <c r="P200" s="138"/>
      <c r="Q200" s="138"/>
      <c r="R200" s="138"/>
      <c r="S200" s="138"/>
    </row>
    <row r="201" spans="1:22" ht="12.75">
      <c r="A201" s="97"/>
      <c r="B201" s="84"/>
      <c r="C201" s="85"/>
      <c r="D201" s="86"/>
      <c r="E201" s="87"/>
      <c r="F201" s="87"/>
      <c r="G201" s="87"/>
      <c r="H201" s="87"/>
      <c r="I201" s="88"/>
      <c r="J201" s="89"/>
      <c r="K201" s="87"/>
      <c r="L201" s="87"/>
      <c r="M201" s="89"/>
      <c r="N201" s="89"/>
      <c r="O201" s="89"/>
      <c r="P201" s="89"/>
      <c r="Q201" s="89"/>
      <c r="R201" s="89"/>
      <c r="S201" s="89"/>
      <c r="T201" s="89"/>
      <c r="U201" s="89"/>
      <c r="V201" s="89"/>
    </row>
    <row r="202" spans="1:22" ht="17.25">
      <c r="A202" s="98"/>
      <c r="B202" s="98"/>
      <c r="C202" s="98"/>
      <c r="D202" s="98"/>
      <c r="E202" s="98"/>
      <c r="F202" s="98"/>
      <c r="G202" s="98"/>
      <c r="H202" s="98"/>
      <c r="I202" s="98"/>
      <c r="J202" s="90"/>
      <c r="K202" s="90"/>
      <c r="L202" s="90"/>
      <c r="M202" s="90"/>
      <c r="N202" s="92"/>
      <c r="O202" s="92"/>
      <c r="P202" s="92"/>
      <c r="Q202" s="92"/>
      <c r="R202" s="92"/>
      <c r="S202" s="92"/>
      <c r="T202" s="92"/>
      <c r="U202" s="92"/>
      <c r="V202" s="92"/>
    </row>
    <row r="203" spans="1:22" ht="17.25">
      <c r="A203" s="90"/>
      <c r="B203" s="98"/>
      <c r="C203" s="98"/>
      <c r="D203" s="98"/>
      <c r="E203" s="98"/>
      <c r="F203" s="98"/>
      <c r="G203" s="98"/>
      <c r="H203" s="98"/>
      <c r="I203" s="98"/>
      <c r="J203" s="90"/>
      <c r="K203" s="90"/>
      <c r="L203" s="90"/>
      <c r="M203" s="90"/>
      <c r="N203" s="92"/>
      <c r="O203" s="92"/>
      <c r="P203" s="92"/>
      <c r="Q203" s="92"/>
      <c r="R203" s="92"/>
      <c r="S203" s="92"/>
      <c r="T203" s="92"/>
      <c r="U203" s="92"/>
      <c r="V203" s="92"/>
    </row>
    <row r="204" spans="1:22" ht="17.25" customHeight="1">
      <c r="A204" s="893"/>
      <c r="B204" s="893"/>
      <c r="C204" s="893"/>
      <c r="D204" s="893"/>
      <c r="E204" s="893"/>
      <c r="F204" s="893"/>
      <c r="G204" s="893"/>
      <c r="H204" s="893"/>
      <c r="I204" s="893"/>
      <c r="J204" s="893"/>
      <c r="K204" s="130"/>
      <c r="L204" s="99"/>
      <c r="M204" s="99"/>
      <c r="N204" s="99"/>
      <c r="O204" s="99"/>
      <c r="P204" s="100"/>
      <c r="Q204" s="99"/>
      <c r="R204" s="99"/>
      <c r="S204" s="99"/>
      <c r="T204" s="92"/>
      <c r="U204" s="92"/>
      <c r="V204" s="92"/>
    </row>
    <row r="205" spans="1:22" ht="17.25" customHeight="1">
      <c r="A205" s="891"/>
      <c r="B205" s="891"/>
      <c r="C205" s="891"/>
      <c r="D205" s="891"/>
      <c r="E205" s="891"/>
      <c r="F205" s="891"/>
      <c r="G205" s="891"/>
      <c r="H205" s="891"/>
      <c r="I205" s="891"/>
      <c r="J205" s="891"/>
      <c r="K205" s="131"/>
      <c r="L205" s="101"/>
      <c r="M205" s="101"/>
      <c r="N205" s="101"/>
      <c r="O205" s="101"/>
      <c r="P205" s="101"/>
      <c r="Q205" s="101"/>
      <c r="R205" s="101"/>
      <c r="S205" s="101"/>
      <c r="T205" s="92"/>
      <c r="U205" s="92"/>
      <c r="V205" s="92"/>
    </row>
    <row r="206" spans="1:22" ht="17.25">
      <c r="A206" s="891"/>
      <c r="B206" s="891"/>
      <c r="C206" s="891"/>
      <c r="D206" s="891"/>
      <c r="E206" s="891"/>
      <c r="F206" s="891"/>
      <c r="G206" s="891"/>
      <c r="H206" s="891"/>
      <c r="I206" s="891"/>
      <c r="J206" s="891"/>
      <c r="K206" s="131"/>
      <c r="L206" s="102"/>
      <c r="M206" s="102"/>
      <c r="N206" s="102"/>
      <c r="O206" s="102"/>
      <c r="P206" s="102"/>
      <c r="Q206" s="102"/>
      <c r="R206" s="102"/>
      <c r="S206" s="102"/>
      <c r="T206" s="92"/>
      <c r="U206" s="92"/>
      <c r="V206" s="92"/>
    </row>
    <row r="207" spans="1:22" ht="17.25">
      <c r="A207" s="891"/>
      <c r="B207" s="891"/>
      <c r="C207" s="891"/>
      <c r="D207" s="891"/>
      <c r="E207" s="891"/>
      <c r="F207" s="891"/>
      <c r="G207" s="891"/>
      <c r="H207" s="891"/>
      <c r="I207" s="891"/>
      <c r="J207" s="891"/>
      <c r="K207" s="131"/>
      <c r="L207" s="102"/>
      <c r="M207" s="102"/>
      <c r="N207" s="102"/>
      <c r="O207" s="102"/>
      <c r="P207" s="102"/>
      <c r="Q207" s="102"/>
      <c r="R207" s="102"/>
      <c r="S207" s="102"/>
      <c r="T207" s="92"/>
      <c r="U207" s="92"/>
      <c r="V207" s="92"/>
    </row>
    <row r="208" spans="1:22" ht="17.25">
      <c r="A208" s="891"/>
      <c r="B208" s="891"/>
      <c r="C208" s="891"/>
      <c r="D208" s="891"/>
      <c r="E208" s="891"/>
      <c r="F208" s="891"/>
      <c r="G208" s="891"/>
      <c r="H208" s="891"/>
      <c r="I208" s="891"/>
      <c r="J208" s="891"/>
      <c r="K208" s="131"/>
      <c r="L208" s="102"/>
      <c r="M208" s="102"/>
      <c r="N208" s="102"/>
      <c r="O208" s="102"/>
      <c r="P208" s="102"/>
      <c r="Q208" s="102"/>
      <c r="R208" s="102"/>
      <c r="S208" s="102"/>
      <c r="T208" s="92"/>
      <c r="U208" s="92"/>
      <c r="V208" s="92"/>
    </row>
    <row r="209" spans="1:22" ht="17.25">
      <c r="A209" s="891"/>
      <c r="B209" s="891"/>
      <c r="C209" s="891"/>
      <c r="D209" s="891"/>
      <c r="E209" s="891"/>
      <c r="F209" s="891"/>
      <c r="G209" s="891"/>
      <c r="H209" s="891"/>
      <c r="I209" s="891"/>
      <c r="J209" s="891"/>
      <c r="K209" s="131"/>
      <c r="L209" s="102"/>
      <c r="M209" s="102"/>
      <c r="N209" s="102"/>
      <c r="O209" s="102"/>
      <c r="P209" s="102"/>
      <c r="Q209" s="102"/>
      <c r="R209" s="102"/>
      <c r="S209" s="102"/>
      <c r="T209" s="92"/>
      <c r="U209" s="92"/>
      <c r="V209" s="92"/>
    </row>
    <row r="210" spans="1:22" ht="17.25">
      <c r="A210" s="891"/>
      <c r="B210" s="891"/>
      <c r="C210" s="891"/>
      <c r="D210" s="891"/>
      <c r="E210" s="891"/>
      <c r="F210" s="891"/>
      <c r="G210" s="891"/>
      <c r="H210" s="891"/>
      <c r="I210" s="891"/>
      <c r="J210" s="891"/>
      <c r="K210" s="131"/>
      <c r="L210" s="102"/>
      <c r="M210" s="102"/>
      <c r="N210" s="102"/>
      <c r="O210" s="102"/>
      <c r="P210" s="102"/>
      <c r="Q210" s="102"/>
      <c r="R210" s="102"/>
      <c r="S210" s="102"/>
      <c r="T210" s="92"/>
      <c r="U210" s="92"/>
      <c r="V210" s="92"/>
    </row>
    <row r="211" spans="1:22" ht="17.25">
      <c r="A211" s="891"/>
      <c r="B211" s="891"/>
      <c r="C211" s="891"/>
      <c r="D211" s="891"/>
      <c r="E211" s="891"/>
      <c r="F211" s="891"/>
      <c r="G211" s="891"/>
      <c r="H211" s="891"/>
      <c r="I211" s="891"/>
      <c r="J211" s="891"/>
      <c r="K211" s="131"/>
      <c r="L211" s="102"/>
      <c r="M211" s="102"/>
      <c r="N211" s="102"/>
      <c r="O211" s="102"/>
      <c r="P211" s="102"/>
      <c r="Q211" s="102"/>
      <c r="R211" s="102"/>
      <c r="S211" s="102"/>
      <c r="T211" s="92"/>
      <c r="U211" s="92"/>
      <c r="V211" s="92"/>
    </row>
    <row r="212" spans="1:22" ht="17.25">
      <c r="A212" s="891"/>
      <c r="B212" s="891"/>
      <c r="C212" s="891"/>
      <c r="D212" s="891"/>
      <c r="E212" s="891"/>
      <c r="F212" s="891"/>
      <c r="G212" s="891"/>
      <c r="H212" s="891"/>
      <c r="I212" s="891"/>
      <c r="J212" s="891"/>
      <c r="K212" s="131"/>
      <c r="L212" s="102"/>
      <c r="M212" s="102"/>
      <c r="N212" s="102"/>
      <c r="O212" s="102"/>
      <c r="P212" s="102"/>
      <c r="Q212" s="102"/>
      <c r="R212" s="102"/>
      <c r="S212" s="102"/>
      <c r="T212" s="92"/>
      <c r="U212" s="92"/>
      <c r="V212" s="92"/>
    </row>
    <row r="213" spans="1:22" ht="12.75">
      <c r="A213" s="97"/>
      <c r="B213" s="84"/>
      <c r="C213" s="85"/>
      <c r="D213" s="86"/>
      <c r="E213" s="87"/>
      <c r="F213" s="87"/>
      <c r="G213" s="87"/>
      <c r="H213" s="87"/>
      <c r="I213" s="88"/>
      <c r="J213" s="89"/>
      <c r="K213" s="87"/>
      <c r="L213" s="87"/>
      <c r="M213" s="89"/>
      <c r="N213" s="89"/>
      <c r="O213" s="89"/>
      <c r="P213" s="89"/>
      <c r="Q213" s="89"/>
      <c r="R213" s="89"/>
      <c r="S213" s="89"/>
      <c r="T213" s="89"/>
      <c r="U213" s="89"/>
      <c r="V213" s="89"/>
    </row>
    <row r="214" spans="1:22" ht="18.75">
      <c r="A214" s="892"/>
      <c r="B214" s="892"/>
      <c r="C214" s="892"/>
      <c r="D214" s="892"/>
      <c r="E214" s="892"/>
      <c r="F214" s="892"/>
      <c r="G214" s="892"/>
      <c r="H214" s="892"/>
      <c r="I214" s="892"/>
      <c r="J214" s="892"/>
      <c r="K214" s="892"/>
      <c r="L214" s="892"/>
      <c r="M214" s="892"/>
      <c r="N214" s="892"/>
      <c r="O214" s="892"/>
      <c r="P214" s="892"/>
      <c r="Q214" s="892"/>
      <c r="R214" s="892"/>
      <c r="S214" s="892"/>
      <c r="T214" s="892"/>
      <c r="U214" s="892"/>
      <c r="V214" s="892"/>
    </row>
    <row r="215" spans="1:22" ht="18.75">
      <c r="A215" s="892"/>
      <c r="B215" s="892"/>
      <c r="C215" s="892"/>
      <c r="D215" s="892"/>
      <c r="E215" s="892"/>
      <c r="F215" s="892"/>
      <c r="G215" s="892"/>
      <c r="H215" s="892"/>
      <c r="I215" s="892"/>
      <c r="J215" s="892"/>
      <c r="K215" s="892"/>
      <c r="L215" s="892"/>
      <c r="M215" s="892"/>
      <c r="N215" s="892"/>
      <c r="O215" s="892"/>
      <c r="P215" s="892"/>
      <c r="Q215" s="892"/>
      <c r="R215" s="892"/>
      <c r="S215" s="892"/>
      <c r="T215" s="892"/>
      <c r="U215" s="892"/>
      <c r="V215" s="892"/>
    </row>
    <row r="216" spans="1:22" ht="12.75">
      <c r="A216" s="97"/>
      <c r="B216" s="84"/>
      <c r="C216" s="85"/>
      <c r="D216" s="86"/>
      <c r="E216" s="87"/>
      <c r="F216" s="87"/>
      <c r="G216" s="87"/>
      <c r="H216" s="87"/>
      <c r="I216" s="88"/>
      <c r="J216" s="89"/>
      <c r="K216" s="87"/>
      <c r="L216" s="87"/>
      <c r="M216" s="89"/>
      <c r="N216" s="89"/>
      <c r="O216" s="89"/>
      <c r="P216" s="89"/>
      <c r="Q216" s="89"/>
      <c r="R216" s="89"/>
      <c r="S216" s="89"/>
      <c r="T216" s="89"/>
      <c r="U216" s="89"/>
      <c r="V216" s="89"/>
    </row>
    <row r="217" spans="1:18" ht="18.75">
      <c r="A217" s="103"/>
      <c r="B217" s="104"/>
      <c r="C217" s="104"/>
      <c r="D217" s="104"/>
      <c r="E217" s="104"/>
      <c r="F217" s="104"/>
      <c r="G217" s="104"/>
      <c r="H217" s="104"/>
      <c r="I217" s="104"/>
      <c r="J217" s="104"/>
      <c r="K217" s="890"/>
      <c r="L217" s="890"/>
      <c r="M217" s="890"/>
      <c r="N217" s="890"/>
      <c r="O217" s="890"/>
      <c r="P217" s="890"/>
      <c r="Q217" s="890"/>
      <c r="R217" s="890"/>
    </row>
    <row r="218" spans="1:18" ht="18.75">
      <c r="A218" s="105"/>
      <c r="B218" s="104"/>
      <c r="C218" s="104"/>
      <c r="D218" s="104"/>
      <c r="E218" s="104"/>
      <c r="F218" s="104"/>
      <c r="G218" s="104"/>
      <c r="H218" s="104"/>
      <c r="I218" s="104"/>
      <c r="J218" s="104"/>
      <c r="K218" s="890"/>
      <c r="L218" s="890"/>
      <c r="M218" s="890"/>
      <c r="N218" s="890"/>
      <c r="O218" s="890"/>
      <c r="P218" s="890"/>
      <c r="Q218" s="890"/>
      <c r="R218" s="890"/>
    </row>
    <row r="219" spans="1:18" ht="12.75">
      <c r="A219" s="106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7"/>
      <c r="O219" s="107"/>
      <c r="P219" s="107"/>
      <c r="Q219" s="107"/>
      <c r="R219" s="107"/>
    </row>
    <row r="220" spans="1:18" ht="18.75">
      <c r="A220" s="105"/>
      <c r="B220" s="108"/>
      <c r="C220" s="109"/>
      <c r="D220" s="109"/>
      <c r="E220" s="109"/>
      <c r="F220" s="109"/>
      <c r="G220" s="109"/>
      <c r="H220" s="109"/>
      <c r="I220" s="109"/>
      <c r="J220" s="104"/>
      <c r="K220" s="890"/>
      <c r="L220" s="890"/>
      <c r="M220" s="890"/>
      <c r="N220" s="890"/>
      <c r="O220" s="890"/>
      <c r="P220" s="890"/>
      <c r="Q220" s="890"/>
      <c r="R220" s="890"/>
    </row>
  </sheetData>
  <sheetProtection/>
  <mergeCells count="67">
    <mergeCell ref="D198:H198"/>
    <mergeCell ref="B199:C199"/>
    <mergeCell ref="D199:H199"/>
    <mergeCell ref="A194:H194"/>
    <mergeCell ref="A159:H159"/>
    <mergeCell ref="I159:K159"/>
    <mergeCell ref="A164:H164"/>
    <mergeCell ref="I164:K164"/>
    <mergeCell ref="A195:A197"/>
    <mergeCell ref="B195:C197"/>
    <mergeCell ref="A204:J204"/>
    <mergeCell ref="A205:J205"/>
    <mergeCell ref="A215:V215"/>
    <mergeCell ref="A206:J206"/>
    <mergeCell ref="A168:B168"/>
    <mergeCell ref="A89:H89"/>
    <mergeCell ref="A136:H136"/>
    <mergeCell ref="B200:C200"/>
    <mergeCell ref="D200:H200"/>
    <mergeCell ref="B198:C198"/>
    <mergeCell ref="K217:R217"/>
    <mergeCell ref="K218:R218"/>
    <mergeCell ref="K220:R220"/>
    <mergeCell ref="A207:J207"/>
    <mergeCell ref="A208:J208"/>
    <mergeCell ref="A209:J209"/>
    <mergeCell ref="A210:J210"/>
    <mergeCell ref="A211:J211"/>
    <mergeCell ref="A212:J212"/>
    <mergeCell ref="A214:V214"/>
    <mergeCell ref="D195:H197"/>
    <mergeCell ref="J195:S195"/>
    <mergeCell ref="J196:J197"/>
    <mergeCell ref="L196:S196"/>
    <mergeCell ref="I195:I197"/>
    <mergeCell ref="A66:H66"/>
    <mergeCell ref="A67:H67"/>
    <mergeCell ref="A80:H80"/>
    <mergeCell ref="A170:H170"/>
    <mergeCell ref="A110:H110"/>
    <mergeCell ref="A120:H120"/>
    <mergeCell ref="A11:H11"/>
    <mergeCell ref="A56:H56"/>
    <mergeCell ref="A65:H65"/>
    <mergeCell ref="C6:C7"/>
    <mergeCell ref="D6:D7"/>
    <mergeCell ref="E6:E7"/>
    <mergeCell ref="H6:H7"/>
    <mergeCell ref="P4:Q4"/>
    <mergeCell ref="R4:S4"/>
    <mergeCell ref="F5:F7"/>
    <mergeCell ref="G5:G7"/>
    <mergeCell ref="H5:J5"/>
    <mergeCell ref="K5:K7"/>
    <mergeCell ref="L6:S6"/>
    <mergeCell ref="I6:I7"/>
    <mergeCell ref="J6:J7"/>
    <mergeCell ref="A1:S1"/>
    <mergeCell ref="A3:A7"/>
    <mergeCell ref="B3:B7"/>
    <mergeCell ref="C3:E5"/>
    <mergeCell ref="F3:K3"/>
    <mergeCell ref="L3:S3"/>
    <mergeCell ref="F4:G4"/>
    <mergeCell ref="H4:K4"/>
    <mergeCell ref="L4:M4"/>
    <mergeCell ref="N4:O4"/>
  </mergeCells>
  <printOptions horizontalCentered="1"/>
  <pageMargins left="0.1968503937007874" right="0.1968503937007874" top="0.1968503937007874" bottom="0.1968503937007874" header="0.11811023622047245" footer="0.11811023622047245"/>
  <pageSetup fitToHeight="7" horizontalDpi="180" verticalDpi="18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D104"/>
  <sheetViews>
    <sheetView tabSelected="1" view="pageBreakPreview" zoomScale="80" zoomScaleNormal="75" zoomScaleSheetLayoutView="80" zoomScalePageLayoutView="0" workbookViewId="0" topLeftCell="A58">
      <selection activeCell="L95" sqref="L95"/>
    </sheetView>
  </sheetViews>
  <sheetFormatPr defaultColWidth="11.421875" defaultRowHeight="15"/>
  <cols>
    <col min="1" max="1" width="13.421875" style="66" customWidth="1"/>
    <col min="2" max="2" width="81.28125" style="416" bestFit="1" customWidth="1"/>
    <col min="3" max="7" width="7.7109375" style="66" customWidth="1"/>
    <col min="8" max="15" width="7.7109375" style="72" customWidth="1"/>
    <col min="16" max="16" width="8.421875" style="72" customWidth="1"/>
    <col min="17" max="17" width="7.7109375" style="402" customWidth="1"/>
    <col min="18" max="20" width="7.7109375" style="66" customWidth="1"/>
    <col min="21" max="24" width="9.140625" style="72" customWidth="1"/>
    <col min="25" max="16384" width="11.421875" style="72" customWidth="1"/>
  </cols>
  <sheetData>
    <row r="1" spans="1:20" ht="21">
      <c r="A1" s="899" t="s">
        <v>217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666"/>
    </row>
    <row r="2" spans="1:20" ht="15.75" thickBot="1">
      <c r="A2" s="392"/>
      <c r="B2" s="415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400"/>
      <c r="R2" s="392"/>
      <c r="S2" s="392"/>
      <c r="T2" s="392"/>
    </row>
    <row r="3" spans="1:20" ht="36" customHeight="1" thickBot="1">
      <c r="A3" s="900" t="s">
        <v>9</v>
      </c>
      <c r="B3" s="904" t="s">
        <v>10</v>
      </c>
      <c r="C3" s="908" t="s">
        <v>11</v>
      </c>
      <c r="D3" s="909"/>
      <c r="E3" s="910"/>
      <c r="F3" s="917" t="s">
        <v>12</v>
      </c>
      <c r="G3" s="917"/>
      <c r="H3" s="917"/>
      <c r="I3" s="917"/>
      <c r="J3" s="917"/>
      <c r="K3" s="917"/>
      <c r="L3" s="917"/>
      <c r="M3" s="917"/>
      <c r="N3" s="917"/>
      <c r="O3" s="917"/>
      <c r="P3" s="917"/>
      <c r="Q3" s="918" t="s">
        <v>21</v>
      </c>
      <c r="R3" s="919"/>
      <c r="S3" s="920"/>
      <c r="T3" s="667"/>
    </row>
    <row r="4" spans="1:20" ht="24" customHeight="1" thickBot="1">
      <c r="A4" s="901"/>
      <c r="B4" s="905"/>
      <c r="C4" s="911"/>
      <c r="D4" s="912"/>
      <c r="E4" s="913"/>
      <c r="F4" s="921" t="s">
        <v>13</v>
      </c>
      <c r="G4" s="904"/>
      <c r="H4" s="922" t="s">
        <v>14</v>
      </c>
      <c r="I4" s="917"/>
      <c r="J4" s="917"/>
      <c r="K4" s="917"/>
      <c r="L4" s="917"/>
      <c r="M4" s="917"/>
      <c r="N4" s="917"/>
      <c r="O4" s="917"/>
      <c r="P4" s="917"/>
      <c r="Q4" s="658" t="s">
        <v>110</v>
      </c>
      <c r="R4" s="659"/>
      <c r="S4" s="508" t="s">
        <v>111</v>
      </c>
      <c r="T4" s="667"/>
    </row>
    <row r="5" spans="1:20" ht="40.5" customHeight="1" thickBot="1">
      <c r="A5" s="901"/>
      <c r="B5" s="905"/>
      <c r="C5" s="914"/>
      <c r="D5" s="915"/>
      <c r="E5" s="916"/>
      <c r="F5" s="938" t="s">
        <v>15</v>
      </c>
      <c r="G5" s="941" t="s">
        <v>16</v>
      </c>
      <c r="H5" s="944" t="s">
        <v>17</v>
      </c>
      <c r="I5" s="945"/>
      <c r="J5" s="945"/>
      <c r="K5" s="945"/>
      <c r="L5" s="945"/>
      <c r="M5" s="946"/>
      <c r="N5" s="947" t="s">
        <v>80</v>
      </c>
      <c r="O5" s="948"/>
      <c r="P5" s="923" t="s">
        <v>18</v>
      </c>
      <c r="Q5" s="450">
        <v>1</v>
      </c>
      <c r="R5" s="451">
        <v>2</v>
      </c>
      <c r="S5" s="509">
        <v>3</v>
      </c>
      <c r="T5" s="773"/>
    </row>
    <row r="6" spans="1:20" ht="31.5" customHeight="1">
      <c r="A6" s="902"/>
      <c r="B6" s="906"/>
      <c r="C6" s="926" t="s">
        <v>81</v>
      </c>
      <c r="D6" s="928" t="s">
        <v>82</v>
      </c>
      <c r="E6" s="930" t="s">
        <v>19</v>
      </c>
      <c r="F6" s="939"/>
      <c r="G6" s="942"/>
      <c r="H6" s="932" t="s">
        <v>0</v>
      </c>
      <c r="I6" s="934" t="s">
        <v>2</v>
      </c>
      <c r="J6" s="934" t="s">
        <v>3</v>
      </c>
      <c r="K6" s="934" t="s">
        <v>83</v>
      </c>
      <c r="L6" s="934" t="s">
        <v>84</v>
      </c>
      <c r="M6" s="936" t="s">
        <v>85</v>
      </c>
      <c r="N6" s="932" t="s">
        <v>86</v>
      </c>
      <c r="O6" s="936" t="s">
        <v>87</v>
      </c>
      <c r="P6" s="924"/>
      <c r="Q6" s="955" t="s">
        <v>88</v>
      </c>
      <c r="R6" s="956"/>
      <c r="S6" s="957"/>
      <c r="T6" s="773"/>
    </row>
    <row r="7" spans="1:20" ht="36.75" customHeight="1" thickBot="1">
      <c r="A7" s="903"/>
      <c r="B7" s="907"/>
      <c r="C7" s="927"/>
      <c r="D7" s="929"/>
      <c r="E7" s="931"/>
      <c r="F7" s="940"/>
      <c r="G7" s="943"/>
      <c r="H7" s="933"/>
      <c r="I7" s="935"/>
      <c r="J7" s="935"/>
      <c r="K7" s="935"/>
      <c r="L7" s="935"/>
      <c r="M7" s="937"/>
      <c r="N7" s="933"/>
      <c r="O7" s="937"/>
      <c r="P7" s="925"/>
      <c r="Q7" s="452">
        <v>16</v>
      </c>
      <c r="R7" s="453">
        <v>15</v>
      </c>
      <c r="S7" s="510">
        <v>14</v>
      </c>
      <c r="T7" s="667"/>
    </row>
    <row r="8" spans="1:20" s="66" customFormat="1" ht="16.5" thickBot="1">
      <c r="A8" s="511">
        <v>1</v>
      </c>
      <c r="B8" s="511">
        <v>2</v>
      </c>
      <c r="C8" s="511">
        <v>3</v>
      </c>
      <c r="D8" s="511">
        <v>4</v>
      </c>
      <c r="E8" s="511">
        <v>5</v>
      </c>
      <c r="F8" s="511">
        <v>6</v>
      </c>
      <c r="G8" s="511">
        <v>7</v>
      </c>
      <c r="H8" s="511">
        <v>8</v>
      </c>
      <c r="I8" s="511">
        <v>9</v>
      </c>
      <c r="J8" s="511">
        <v>10</v>
      </c>
      <c r="K8" s="511">
        <v>11</v>
      </c>
      <c r="L8" s="511">
        <v>12</v>
      </c>
      <c r="M8" s="511">
        <v>13</v>
      </c>
      <c r="N8" s="511">
        <v>14</v>
      </c>
      <c r="O8" s="511">
        <v>15</v>
      </c>
      <c r="P8" s="511">
        <v>16</v>
      </c>
      <c r="Q8" s="511">
        <v>17</v>
      </c>
      <c r="R8" s="511">
        <v>18</v>
      </c>
      <c r="S8" s="511">
        <v>19</v>
      </c>
      <c r="T8" s="774"/>
    </row>
    <row r="9" spans="1:26" s="393" customFormat="1" ht="30" customHeight="1">
      <c r="A9" s="528"/>
      <c r="B9" s="500" t="s">
        <v>89</v>
      </c>
      <c r="C9" s="512"/>
      <c r="D9" s="512"/>
      <c r="E9" s="512"/>
      <c r="F9" s="512"/>
      <c r="G9" s="512"/>
      <c r="H9" s="512"/>
      <c r="I9" s="403"/>
      <c r="J9" s="403"/>
      <c r="K9" s="404"/>
      <c r="L9" s="403"/>
      <c r="M9" s="404"/>
      <c r="N9" s="404"/>
      <c r="O9" s="404"/>
      <c r="P9" s="404"/>
      <c r="Q9" s="404"/>
      <c r="R9" s="404"/>
      <c r="S9" s="405"/>
      <c r="T9" s="404"/>
      <c r="Z9" s="530" t="s">
        <v>156</v>
      </c>
    </row>
    <row r="10" spans="1:28" s="393" customFormat="1" ht="21">
      <c r="A10" s="447" t="s">
        <v>134</v>
      </c>
      <c r="B10" s="671"/>
      <c r="C10" s="672"/>
      <c r="D10" s="672"/>
      <c r="E10" s="672"/>
      <c r="F10" s="672"/>
      <c r="G10" s="672"/>
      <c r="H10" s="672"/>
      <c r="I10" s="403"/>
      <c r="J10" s="403"/>
      <c r="K10" s="404"/>
      <c r="L10" s="403"/>
      <c r="M10" s="404"/>
      <c r="N10" s="404"/>
      <c r="O10" s="404"/>
      <c r="P10" s="404"/>
      <c r="Q10" s="404"/>
      <c r="R10" s="404"/>
      <c r="S10" s="405"/>
      <c r="T10" s="404"/>
      <c r="Z10" s="531">
        <f>Q7</f>
        <v>16</v>
      </c>
      <c r="AA10" s="531">
        <f>R7</f>
        <v>15</v>
      </c>
      <c r="AB10" s="531">
        <f>S7</f>
        <v>14</v>
      </c>
    </row>
    <row r="11" spans="1:28" s="393" customFormat="1" ht="19.5" thickBot="1">
      <c r="A11" s="406" t="s">
        <v>22</v>
      </c>
      <c r="B11" s="673"/>
      <c r="C11" s="674"/>
      <c r="D11" s="674"/>
      <c r="E11" s="674"/>
      <c r="F11" s="674"/>
      <c r="G11" s="674"/>
      <c r="H11" s="674"/>
      <c r="I11" s="407"/>
      <c r="J11" s="407"/>
      <c r="K11" s="408"/>
      <c r="L11" s="407"/>
      <c r="M11" s="408"/>
      <c r="N11" s="408"/>
      <c r="O11" s="408"/>
      <c r="P11" s="408"/>
      <c r="Q11" s="408"/>
      <c r="R11" s="408"/>
      <c r="S11" s="409"/>
      <c r="T11" s="404"/>
      <c r="V11" s="393" t="s">
        <v>153</v>
      </c>
      <c r="W11" s="393" t="s">
        <v>154</v>
      </c>
      <c r="X11" s="393" t="s">
        <v>155</v>
      </c>
      <c r="Z11" s="531">
        <v>1</v>
      </c>
      <c r="AA11" s="531">
        <v>2</v>
      </c>
      <c r="AB11" s="531">
        <v>3</v>
      </c>
    </row>
    <row r="12" spans="1:30" s="394" customFormat="1" ht="19.5" thickBot="1">
      <c r="A12" s="538" t="s">
        <v>23</v>
      </c>
      <c r="B12" s="675" t="s">
        <v>109</v>
      </c>
      <c r="C12" s="676"/>
      <c r="D12" s="582">
        <v>2</v>
      </c>
      <c r="E12" s="583"/>
      <c r="F12" s="625">
        <f>30*G12</f>
        <v>120</v>
      </c>
      <c r="G12" s="584">
        <v>4</v>
      </c>
      <c r="H12" s="587">
        <f>I12+J12+K12+L12+M12</f>
        <v>62</v>
      </c>
      <c r="I12" s="585"/>
      <c r="J12" s="585">
        <f>Q7*2+R7*2</f>
        <v>62</v>
      </c>
      <c r="K12" s="585"/>
      <c r="L12" s="585"/>
      <c r="M12" s="586"/>
      <c r="N12" s="543">
        <f>G12*2</f>
        <v>8</v>
      </c>
      <c r="O12" s="586"/>
      <c r="P12" s="588">
        <f>F12-H12-N12-O12</f>
        <v>50</v>
      </c>
      <c r="Q12" s="677">
        <v>2</v>
      </c>
      <c r="R12" s="678">
        <v>2</v>
      </c>
      <c r="S12" s="603"/>
      <c r="T12" s="775"/>
      <c r="U12" s="394" t="b">
        <f>G12=Q12+R12+S12</f>
        <v>1</v>
      </c>
      <c r="V12" s="394" t="b">
        <f>G12*2=N12</f>
        <v>1</v>
      </c>
      <c r="W12" s="803" t="b">
        <f>Q7*2+R7*2=H12</f>
        <v>1</v>
      </c>
      <c r="X12" s="394" t="b">
        <f>F12-H12-N12-O12=P12</f>
        <v>1</v>
      </c>
      <c r="Z12" s="663">
        <f>Q7*2</f>
        <v>32</v>
      </c>
      <c r="AA12" s="663">
        <f>R7*2</f>
        <v>30</v>
      </c>
      <c r="AB12" s="663">
        <f>S12*8</f>
        <v>0</v>
      </c>
      <c r="AC12" s="394" t="b">
        <f>Z12+AA12+AB12=H12</f>
        <v>1</v>
      </c>
      <c r="AD12" s="394" t="s">
        <v>176</v>
      </c>
    </row>
    <row r="13" spans="1:24" s="394" customFormat="1" ht="18" customHeight="1" thickBot="1">
      <c r="A13" s="958" t="s">
        <v>1</v>
      </c>
      <c r="B13" s="958"/>
      <c r="C13" s="679">
        <v>0</v>
      </c>
      <c r="D13" s="680">
        <v>1</v>
      </c>
      <c r="E13" s="680">
        <v>0</v>
      </c>
      <c r="F13" s="680">
        <f>SUM(F12)</f>
        <v>120</v>
      </c>
      <c r="G13" s="680">
        <f aca="true" t="shared" si="0" ref="G13:S13">SUM(G12)</f>
        <v>4</v>
      </c>
      <c r="H13" s="680">
        <f t="shared" si="0"/>
        <v>62</v>
      </c>
      <c r="I13" s="680">
        <f t="shared" si="0"/>
        <v>0</v>
      </c>
      <c r="J13" s="680">
        <f t="shared" si="0"/>
        <v>62</v>
      </c>
      <c r="K13" s="680">
        <f t="shared" si="0"/>
        <v>0</v>
      </c>
      <c r="L13" s="680">
        <f t="shared" si="0"/>
        <v>0</v>
      </c>
      <c r="M13" s="680">
        <f t="shared" si="0"/>
        <v>0</v>
      </c>
      <c r="N13" s="680">
        <f t="shared" si="0"/>
        <v>8</v>
      </c>
      <c r="O13" s="680">
        <f t="shared" si="0"/>
        <v>0</v>
      </c>
      <c r="P13" s="680">
        <f t="shared" si="0"/>
        <v>50</v>
      </c>
      <c r="Q13" s="680">
        <f t="shared" si="0"/>
        <v>2</v>
      </c>
      <c r="R13" s="680">
        <f t="shared" si="0"/>
        <v>2</v>
      </c>
      <c r="S13" s="680">
        <f t="shared" si="0"/>
        <v>0</v>
      </c>
      <c r="T13" s="776"/>
      <c r="U13" s="394" t="b">
        <f>G13=Q13+R13+S13</f>
        <v>1</v>
      </c>
      <c r="V13" s="394" t="b">
        <f>G13*2=N13</f>
        <v>1</v>
      </c>
      <c r="W13" s="803" t="b">
        <f>Q7*2+R7*2=H13</f>
        <v>1</v>
      </c>
      <c r="X13" s="394" t="b">
        <f>F13-H13-N13-O13=P13</f>
        <v>1</v>
      </c>
    </row>
    <row r="14" spans="1:20" s="394" customFormat="1" ht="19.5" thickBot="1">
      <c r="A14" s="414" t="s">
        <v>135</v>
      </c>
      <c r="B14" s="425"/>
      <c r="C14" s="426"/>
      <c r="D14" s="427"/>
      <c r="E14" s="427"/>
      <c r="F14" s="176"/>
      <c r="G14" s="176"/>
      <c r="H14" s="427"/>
      <c r="I14" s="428"/>
      <c r="J14" s="428"/>
      <c r="K14" s="428"/>
      <c r="L14" s="428"/>
      <c r="M14" s="428"/>
      <c r="N14" s="428"/>
      <c r="O14" s="428"/>
      <c r="P14" s="427"/>
      <c r="Q14" s="429"/>
      <c r="R14" s="429"/>
      <c r="S14" s="432"/>
      <c r="T14" s="777"/>
    </row>
    <row r="15" spans="1:29" s="394" customFormat="1" ht="18" customHeight="1">
      <c r="A15" s="538" t="s">
        <v>138</v>
      </c>
      <c r="B15" s="595" t="s">
        <v>163</v>
      </c>
      <c r="C15" s="538">
        <v>1</v>
      </c>
      <c r="D15" s="539"/>
      <c r="E15" s="540"/>
      <c r="F15" s="541">
        <f>G15*30</f>
        <v>120</v>
      </c>
      <c r="G15" s="542">
        <v>4</v>
      </c>
      <c r="H15" s="543">
        <f>I15+J15+K15+L15+M15</f>
        <v>32</v>
      </c>
      <c r="I15" s="544">
        <v>16</v>
      </c>
      <c r="J15" s="544"/>
      <c r="K15" s="544">
        <v>16</v>
      </c>
      <c r="L15" s="544"/>
      <c r="M15" s="545"/>
      <c r="N15" s="543">
        <f>G15*2</f>
        <v>8</v>
      </c>
      <c r="O15" s="545">
        <v>30</v>
      </c>
      <c r="P15" s="546">
        <f>F15-H15-N15-O15</f>
        <v>50</v>
      </c>
      <c r="Q15" s="543">
        <v>4</v>
      </c>
      <c r="R15" s="545"/>
      <c r="S15" s="546"/>
      <c r="T15" s="778"/>
      <c r="U15" s="394" t="b">
        <f>G15=Q15+R15+S15</f>
        <v>1</v>
      </c>
      <c r="V15" s="394" t="b">
        <f>G15*2=N15</f>
        <v>1</v>
      </c>
      <c r="W15" s="394" t="b">
        <f>G15*8=H15</f>
        <v>1</v>
      </c>
      <c r="X15" s="394" t="b">
        <f>F15-H15-N15-O15=P15</f>
        <v>1</v>
      </c>
      <c r="Z15" s="663">
        <f aca="true" t="shared" si="1" ref="Z15:AB16">Q15*8</f>
        <v>32</v>
      </c>
      <c r="AA15" s="663">
        <f t="shared" si="1"/>
        <v>0</v>
      </c>
      <c r="AB15" s="663">
        <f t="shared" si="1"/>
        <v>0</v>
      </c>
      <c r="AC15" s="394" t="b">
        <f>Z15+AA15+AB15=H15</f>
        <v>1</v>
      </c>
    </row>
    <row r="16" spans="1:29" s="394" customFormat="1" ht="18" customHeight="1">
      <c r="A16" s="547" t="s">
        <v>139</v>
      </c>
      <c r="B16" s="548" t="s">
        <v>28</v>
      </c>
      <c r="C16" s="547"/>
      <c r="D16" s="549">
        <v>1</v>
      </c>
      <c r="E16" s="550"/>
      <c r="F16" s="551">
        <f>SUM(F17:F18)</f>
        <v>120</v>
      </c>
      <c r="G16" s="552">
        <f aca="true" t="shared" si="2" ref="G16:P16">SUM(G17:G18)</f>
        <v>4</v>
      </c>
      <c r="H16" s="660">
        <f t="shared" si="2"/>
        <v>32</v>
      </c>
      <c r="I16" s="661">
        <f t="shared" si="2"/>
        <v>16</v>
      </c>
      <c r="J16" s="661"/>
      <c r="K16" s="661">
        <f t="shared" si="2"/>
        <v>8</v>
      </c>
      <c r="L16" s="661">
        <f t="shared" si="2"/>
        <v>8</v>
      </c>
      <c r="M16" s="550"/>
      <c r="N16" s="660">
        <f t="shared" si="2"/>
        <v>8</v>
      </c>
      <c r="O16" s="550"/>
      <c r="P16" s="771">
        <f t="shared" si="2"/>
        <v>80</v>
      </c>
      <c r="Q16" s="553">
        <v>4</v>
      </c>
      <c r="R16" s="555"/>
      <c r="S16" s="556"/>
      <c r="T16" s="778"/>
      <c r="U16" s="394" t="b">
        <f aca="true" t="shared" si="3" ref="U16:U42">G16=Q16+R16+S16</f>
        <v>1</v>
      </c>
      <c r="V16" s="394" t="b">
        <f aca="true" t="shared" si="4" ref="V16:V42">G16*2=N16</f>
        <v>1</v>
      </c>
      <c r="W16" s="394" t="b">
        <f aca="true" t="shared" si="5" ref="W16:W42">G16*8=H16</f>
        <v>1</v>
      </c>
      <c r="X16" s="394" t="b">
        <f aca="true" t="shared" si="6" ref="X16:X42">F16-H16-N16-O16=P16</f>
        <v>1</v>
      </c>
      <c r="Z16" s="663">
        <f t="shared" si="1"/>
        <v>32</v>
      </c>
      <c r="AA16" s="663">
        <f t="shared" si="1"/>
        <v>0</v>
      </c>
      <c r="AB16" s="663">
        <f t="shared" si="1"/>
        <v>0</v>
      </c>
      <c r="AC16" s="394" t="b">
        <f>Z16+AA16+AB16=H16</f>
        <v>1</v>
      </c>
    </row>
    <row r="17" spans="1:24" s="394" customFormat="1" ht="18" customHeight="1">
      <c r="A17" s="513"/>
      <c r="B17" s="557" t="s">
        <v>74</v>
      </c>
      <c r="C17" s="558"/>
      <c r="D17" s="559"/>
      <c r="E17" s="560"/>
      <c r="F17" s="589">
        <f>G17*30</f>
        <v>60</v>
      </c>
      <c r="G17" s="590">
        <v>2</v>
      </c>
      <c r="H17" s="564">
        <f>I17+J17+K17+L17+M17</f>
        <v>16</v>
      </c>
      <c r="I17" s="591">
        <v>8</v>
      </c>
      <c r="J17" s="591"/>
      <c r="K17" s="591"/>
      <c r="L17" s="591">
        <v>8</v>
      </c>
      <c r="M17" s="562"/>
      <c r="N17" s="564">
        <f>G17*2</f>
        <v>4</v>
      </c>
      <c r="O17" s="562"/>
      <c r="P17" s="563">
        <f>F17-H17-N17-O17</f>
        <v>40</v>
      </c>
      <c r="Q17" s="561" t="s">
        <v>79</v>
      </c>
      <c r="R17" s="562"/>
      <c r="S17" s="563"/>
      <c r="T17" s="779"/>
      <c r="U17" s="394" t="e">
        <f t="shared" si="3"/>
        <v>#VALUE!</v>
      </c>
      <c r="V17" s="394" t="b">
        <f t="shared" si="4"/>
        <v>1</v>
      </c>
      <c r="W17" s="394" t="b">
        <f t="shared" si="5"/>
        <v>1</v>
      </c>
      <c r="X17" s="394" t="b">
        <f t="shared" si="6"/>
        <v>1</v>
      </c>
    </row>
    <row r="18" spans="1:24" s="394" customFormat="1" ht="18" customHeight="1">
      <c r="A18" s="514"/>
      <c r="B18" s="557" t="s">
        <v>78</v>
      </c>
      <c r="C18" s="558"/>
      <c r="D18" s="559"/>
      <c r="E18" s="560"/>
      <c r="F18" s="589">
        <f>G18*30</f>
        <v>60</v>
      </c>
      <c r="G18" s="590">
        <v>2</v>
      </c>
      <c r="H18" s="564">
        <f aca="true" t="shared" si="7" ref="H18:H39">I18+J18+K18+L18+M18</f>
        <v>16</v>
      </c>
      <c r="I18" s="591">
        <v>8</v>
      </c>
      <c r="J18" s="591"/>
      <c r="K18" s="591">
        <v>8</v>
      </c>
      <c r="L18" s="591"/>
      <c r="M18" s="562"/>
      <c r="N18" s="564">
        <f>G18*2</f>
        <v>4</v>
      </c>
      <c r="O18" s="562"/>
      <c r="P18" s="563">
        <f>F18-H18-N18-O18</f>
        <v>40</v>
      </c>
      <c r="Q18" s="561" t="s">
        <v>79</v>
      </c>
      <c r="R18" s="562"/>
      <c r="S18" s="565"/>
      <c r="T18" s="780"/>
      <c r="U18" s="394" t="e">
        <f t="shared" si="3"/>
        <v>#VALUE!</v>
      </c>
      <c r="V18" s="394" t="b">
        <f t="shared" si="4"/>
        <v>1</v>
      </c>
      <c r="W18" s="394" t="b">
        <f t="shared" si="5"/>
        <v>1</v>
      </c>
      <c r="X18" s="394" t="b">
        <f t="shared" si="6"/>
        <v>1</v>
      </c>
    </row>
    <row r="19" spans="1:29" s="394" customFormat="1" ht="18" customHeight="1">
      <c r="A19" s="566" t="s">
        <v>140</v>
      </c>
      <c r="B19" s="567" t="s">
        <v>29</v>
      </c>
      <c r="C19" s="547"/>
      <c r="D19" s="568">
        <v>2</v>
      </c>
      <c r="E19" s="569"/>
      <c r="F19" s="551">
        <f>SUM(F20:F21)</f>
        <v>120</v>
      </c>
      <c r="G19" s="552">
        <f aca="true" t="shared" si="8" ref="G19:P19">SUM(G20:G21)</f>
        <v>4</v>
      </c>
      <c r="H19" s="660">
        <f t="shared" si="8"/>
        <v>32</v>
      </c>
      <c r="I19" s="661">
        <f t="shared" si="8"/>
        <v>16</v>
      </c>
      <c r="J19" s="661"/>
      <c r="K19" s="661">
        <f t="shared" si="8"/>
        <v>16</v>
      </c>
      <c r="L19" s="661"/>
      <c r="M19" s="550"/>
      <c r="N19" s="660">
        <f t="shared" si="8"/>
        <v>8</v>
      </c>
      <c r="O19" s="550"/>
      <c r="P19" s="771">
        <f t="shared" si="8"/>
        <v>80</v>
      </c>
      <c r="Q19" s="553"/>
      <c r="R19" s="555">
        <v>4</v>
      </c>
      <c r="S19" s="556"/>
      <c r="T19" s="778"/>
      <c r="U19" s="394" t="b">
        <f t="shared" si="3"/>
        <v>1</v>
      </c>
      <c r="V19" s="394" t="b">
        <f t="shared" si="4"/>
        <v>1</v>
      </c>
      <c r="W19" s="394" t="b">
        <f t="shared" si="5"/>
        <v>1</v>
      </c>
      <c r="X19" s="394" t="b">
        <f t="shared" si="6"/>
        <v>1</v>
      </c>
      <c r="Z19" s="663">
        <f>Q19*8</f>
        <v>0</v>
      </c>
      <c r="AA19" s="663">
        <f>R19*8</f>
        <v>32</v>
      </c>
      <c r="AB19" s="663">
        <f>S19*8</f>
        <v>0</v>
      </c>
      <c r="AC19" s="394" t="b">
        <f>Z19+AA19+AB19=H19</f>
        <v>1</v>
      </c>
    </row>
    <row r="20" spans="1:24" s="394" customFormat="1" ht="18" customHeight="1">
      <c r="A20" s="513"/>
      <c r="B20" s="557" t="s">
        <v>73</v>
      </c>
      <c r="C20" s="558"/>
      <c r="D20" s="571"/>
      <c r="E20" s="560"/>
      <c r="F20" s="589">
        <f aca="true" t="shared" si="9" ref="F20:F41">G20*30</f>
        <v>60</v>
      </c>
      <c r="G20" s="590">
        <v>2</v>
      </c>
      <c r="H20" s="564">
        <f t="shared" si="7"/>
        <v>16</v>
      </c>
      <c r="I20" s="591">
        <v>8</v>
      </c>
      <c r="J20" s="591"/>
      <c r="K20" s="591">
        <v>8</v>
      </c>
      <c r="L20" s="591"/>
      <c r="M20" s="562"/>
      <c r="N20" s="564">
        <f>G20*2</f>
        <v>4</v>
      </c>
      <c r="O20" s="562"/>
      <c r="P20" s="563">
        <f>F20-H20-N20-O20</f>
        <v>40</v>
      </c>
      <c r="Q20" s="553"/>
      <c r="R20" s="562" t="s">
        <v>79</v>
      </c>
      <c r="S20" s="563"/>
      <c r="T20" s="779"/>
      <c r="U20" s="394" t="e">
        <f t="shared" si="3"/>
        <v>#VALUE!</v>
      </c>
      <c r="V20" s="394" t="b">
        <f t="shared" si="4"/>
        <v>1</v>
      </c>
      <c r="W20" s="394" t="b">
        <f t="shared" si="5"/>
        <v>1</v>
      </c>
      <c r="X20" s="394" t="b">
        <f t="shared" si="6"/>
        <v>1</v>
      </c>
    </row>
    <row r="21" spans="1:24" s="394" customFormat="1" ht="18" customHeight="1">
      <c r="A21" s="514"/>
      <c r="B21" s="557" t="s">
        <v>112</v>
      </c>
      <c r="C21" s="572"/>
      <c r="D21" s="573"/>
      <c r="E21" s="560"/>
      <c r="F21" s="589">
        <f t="shared" si="9"/>
        <v>60</v>
      </c>
      <c r="G21" s="590">
        <v>2</v>
      </c>
      <c r="H21" s="564">
        <f t="shared" si="7"/>
        <v>16</v>
      </c>
      <c r="I21" s="591">
        <v>8</v>
      </c>
      <c r="J21" s="591"/>
      <c r="K21" s="591">
        <v>8</v>
      </c>
      <c r="L21" s="591"/>
      <c r="M21" s="562"/>
      <c r="N21" s="564">
        <f>G21*2</f>
        <v>4</v>
      </c>
      <c r="O21" s="562"/>
      <c r="P21" s="563">
        <f>F21-H21-N21-O21</f>
        <v>40</v>
      </c>
      <c r="Q21" s="553"/>
      <c r="R21" s="562" t="s">
        <v>79</v>
      </c>
      <c r="S21" s="563"/>
      <c r="T21" s="779"/>
      <c r="U21" s="394" t="e">
        <f t="shared" si="3"/>
        <v>#VALUE!</v>
      </c>
      <c r="V21" s="394" t="b">
        <f t="shared" si="4"/>
        <v>1</v>
      </c>
      <c r="W21" s="394" t="b">
        <f t="shared" si="5"/>
        <v>1</v>
      </c>
      <c r="X21" s="394" t="b">
        <f t="shared" si="6"/>
        <v>1</v>
      </c>
    </row>
    <row r="22" spans="1:29" s="394" customFormat="1" ht="18" customHeight="1">
      <c r="A22" s="566" t="s">
        <v>141</v>
      </c>
      <c r="B22" s="574" t="s">
        <v>35</v>
      </c>
      <c r="C22" s="547">
        <v>1</v>
      </c>
      <c r="D22" s="549">
        <v>2</v>
      </c>
      <c r="E22" s="569"/>
      <c r="F22" s="551">
        <f>SUM(F23:F25)</f>
        <v>210</v>
      </c>
      <c r="G22" s="552">
        <f aca="true" t="shared" si="10" ref="G22:P22">SUM(G23:G25)</f>
        <v>7</v>
      </c>
      <c r="H22" s="660">
        <f t="shared" si="10"/>
        <v>56</v>
      </c>
      <c r="I22" s="661">
        <f t="shared" si="10"/>
        <v>28</v>
      </c>
      <c r="J22" s="661"/>
      <c r="K22" s="661">
        <f t="shared" si="10"/>
        <v>28</v>
      </c>
      <c r="L22" s="661"/>
      <c r="M22" s="550"/>
      <c r="N22" s="660">
        <f t="shared" si="10"/>
        <v>14</v>
      </c>
      <c r="O22" s="550">
        <f t="shared" si="10"/>
        <v>30</v>
      </c>
      <c r="P22" s="771">
        <f t="shared" si="10"/>
        <v>110</v>
      </c>
      <c r="Q22" s="553">
        <v>5</v>
      </c>
      <c r="R22" s="555">
        <v>2</v>
      </c>
      <c r="S22" s="556"/>
      <c r="T22" s="778"/>
      <c r="U22" s="394" t="b">
        <f t="shared" si="3"/>
        <v>1</v>
      </c>
      <c r="V22" s="394" t="b">
        <f t="shared" si="4"/>
        <v>1</v>
      </c>
      <c r="W22" s="394" t="b">
        <f t="shared" si="5"/>
        <v>1</v>
      </c>
      <c r="X22" s="394" t="b">
        <f t="shared" si="6"/>
        <v>1</v>
      </c>
      <c r="Z22" s="663">
        <f>Q22*8</f>
        <v>40</v>
      </c>
      <c r="AA22" s="663">
        <f>R22*8</f>
        <v>16</v>
      </c>
      <c r="AB22" s="663">
        <f>S22*8</f>
        <v>0</v>
      </c>
      <c r="AC22" s="394" t="b">
        <f>Z22+AA22+AB22=H22</f>
        <v>1</v>
      </c>
    </row>
    <row r="23" spans="1:24" s="394" customFormat="1" ht="18" customHeight="1">
      <c r="A23" s="513"/>
      <c r="B23" s="557" t="s">
        <v>36</v>
      </c>
      <c r="C23" s="558"/>
      <c r="D23" s="573"/>
      <c r="E23" s="560"/>
      <c r="F23" s="589">
        <f>G23*30</f>
        <v>60</v>
      </c>
      <c r="G23" s="590">
        <v>2</v>
      </c>
      <c r="H23" s="564">
        <f>I23+J23+K23+L23+M23</f>
        <v>16</v>
      </c>
      <c r="I23" s="591">
        <v>8</v>
      </c>
      <c r="J23" s="591"/>
      <c r="K23" s="591">
        <v>8</v>
      </c>
      <c r="L23" s="591"/>
      <c r="M23" s="562"/>
      <c r="N23" s="564">
        <f>G23*2</f>
        <v>4</v>
      </c>
      <c r="O23" s="562">
        <v>10</v>
      </c>
      <c r="P23" s="563">
        <f>F23-H23-N23-O23</f>
        <v>30</v>
      </c>
      <c r="Q23" s="561" t="s">
        <v>79</v>
      </c>
      <c r="R23" s="562"/>
      <c r="S23" s="556"/>
      <c r="T23" s="778"/>
      <c r="U23" s="394" t="e">
        <f t="shared" si="3"/>
        <v>#VALUE!</v>
      </c>
      <c r="V23" s="394" t="b">
        <f t="shared" si="4"/>
        <v>1</v>
      </c>
      <c r="W23" s="394" t="b">
        <f t="shared" si="5"/>
        <v>1</v>
      </c>
      <c r="X23" s="394" t="b">
        <f t="shared" si="6"/>
        <v>1</v>
      </c>
    </row>
    <row r="24" spans="1:24" s="394" customFormat="1" ht="18" customHeight="1">
      <c r="A24" s="515"/>
      <c r="B24" s="557" t="s">
        <v>30</v>
      </c>
      <c r="C24" s="558"/>
      <c r="D24" s="573"/>
      <c r="E24" s="560"/>
      <c r="F24" s="589">
        <f>G24*30</f>
        <v>90</v>
      </c>
      <c r="G24" s="590">
        <v>3</v>
      </c>
      <c r="H24" s="564">
        <f>I24+J24+K24+L24+M24</f>
        <v>24</v>
      </c>
      <c r="I24" s="591">
        <v>12</v>
      </c>
      <c r="J24" s="591"/>
      <c r="K24" s="591">
        <v>12</v>
      </c>
      <c r="L24" s="591"/>
      <c r="M24" s="562"/>
      <c r="N24" s="564">
        <f>G24*2</f>
        <v>6</v>
      </c>
      <c r="O24" s="562">
        <v>20</v>
      </c>
      <c r="P24" s="563">
        <f>F24-H24-N24-O24</f>
        <v>40</v>
      </c>
      <c r="Q24" s="564" t="s">
        <v>79</v>
      </c>
      <c r="R24" s="562"/>
      <c r="S24" s="556"/>
      <c r="T24" s="778"/>
      <c r="U24" s="394" t="e">
        <f t="shared" si="3"/>
        <v>#VALUE!</v>
      </c>
      <c r="V24" s="394" t="b">
        <f t="shared" si="4"/>
        <v>1</v>
      </c>
      <c r="W24" s="394" t="b">
        <f t="shared" si="5"/>
        <v>1</v>
      </c>
      <c r="X24" s="394" t="b">
        <f t="shared" si="6"/>
        <v>1</v>
      </c>
    </row>
    <row r="25" spans="1:24" s="394" customFormat="1" ht="18" customHeight="1">
      <c r="A25" s="514"/>
      <c r="B25" s="557" t="s">
        <v>172</v>
      </c>
      <c r="C25" s="558"/>
      <c r="D25" s="573"/>
      <c r="E25" s="560"/>
      <c r="F25" s="589">
        <f>G25*30</f>
        <v>60</v>
      </c>
      <c r="G25" s="590">
        <v>2</v>
      </c>
      <c r="H25" s="564">
        <f>I25+J25+K25+L25+M25</f>
        <v>16</v>
      </c>
      <c r="I25" s="591">
        <v>8</v>
      </c>
      <c r="J25" s="591"/>
      <c r="K25" s="591">
        <v>8</v>
      </c>
      <c r="L25" s="591"/>
      <c r="M25" s="562"/>
      <c r="N25" s="564">
        <f>G25*2</f>
        <v>4</v>
      </c>
      <c r="O25" s="562"/>
      <c r="P25" s="563">
        <f>F25-H25-N25-O25</f>
        <v>40</v>
      </c>
      <c r="Q25" s="564"/>
      <c r="R25" s="562" t="s">
        <v>79</v>
      </c>
      <c r="S25" s="556"/>
      <c r="T25" s="778"/>
      <c r="U25" s="394" t="e">
        <f t="shared" si="3"/>
        <v>#VALUE!</v>
      </c>
      <c r="V25" s="394" t="b">
        <f t="shared" si="4"/>
        <v>1</v>
      </c>
      <c r="W25" s="394" t="b">
        <f t="shared" si="5"/>
        <v>1</v>
      </c>
      <c r="X25" s="394" t="b">
        <f t="shared" si="6"/>
        <v>1</v>
      </c>
    </row>
    <row r="26" spans="1:29" s="394" customFormat="1" ht="18" customHeight="1">
      <c r="A26" s="566" t="s">
        <v>142</v>
      </c>
      <c r="B26" s="575" t="s">
        <v>75</v>
      </c>
      <c r="C26" s="547">
        <v>1</v>
      </c>
      <c r="D26" s="549">
        <v>2</v>
      </c>
      <c r="E26" s="569"/>
      <c r="F26" s="551">
        <f>SUM(F27:F30)</f>
        <v>240</v>
      </c>
      <c r="G26" s="552">
        <f aca="true" t="shared" si="11" ref="G26:P26">SUM(G27:G30)</f>
        <v>8</v>
      </c>
      <c r="H26" s="660">
        <f t="shared" si="11"/>
        <v>64</v>
      </c>
      <c r="I26" s="661">
        <f t="shared" si="11"/>
        <v>32</v>
      </c>
      <c r="J26" s="661"/>
      <c r="K26" s="661">
        <f t="shared" si="11"/>
        <v>32</v>
      </c>
      <c r="L26" s="661"/>
      <c r="M26" s="550"/>
      <c r="N26" s="660">
        <f t="shared" si="11"/>
        <v>16</v>
      </c>
      <c r="O26" s="550">
        <f t="shared" si="11"/>
        <v>30</v>
      </c>
      <c r="P26" s="771">
        <f t="shared" si="11"/>
        <v>130</v>
      </c>
      <c r="Q26" s="553">
        <v>6</v>
      </c>
      <c r="R26" s="555">
        <v>2</v>
      </c>
      <c r="S26" s="556"/>
      <c r="T26" s="778"/>
      <c r="U26" s="394" t="b">
        <f t="shared" si="3"/>
        <v>1</v>
      </c>
      <c r="V26" s="394" t="b">
        <f t="shared" si="4"/>
        <v>1</v>
      </c>
      <c r="W26" s="394" t="b">
        <f t="shared" si="5"/>
        <v>1</v>
      </c>
      <c r="X26" s="394" t="b">
        <f t="shared" si="6"/>
        <v>1</v>
      </c>
      <c r="Z26" s="663">
        <f>Q26*8</f>
        <v>48</v>
      </c>
      <c r="AA26" s="663">
        <f>R26*8</f>
        <v>16</v>
      </c>
      <c r="AB26" s="663">
        <f>S26*8</f>
        <v>0</v>
      </c>
      <c r="AC26" s="394" t="b">
        <f>Z26+AA26+AB26=H26</f>
        <v>1</v>
      </c>
    </row>
    <row r="27" spans="1:24" s="394" customFormat="1" ht="18" customHeight="1">
      <c r="A27" s="513"/>
      <c r="B27" s="557" t="s">
        <v>31</v>
      </c>
      <c r="C27" s="558"/>
      <c r="D27" s="573"/>
      <c r="E27" s="560"/>
      <c r="F27" s="589">
        <f t="shared" si="9"/>
        <v>60</v>
      </c>
      <c r="G27" s="590">
        <v>2</v>
      </c>
      <c r="H27" s="564">
        <f t="shared" si="7"/>
        <v>16</v>
      </c>
      <c r="I27" s="591">
        <v>8</v>
      </c>
      <c r="J27" s="591"/>
      <c r="K27" s="591">
        <v>8</v>
      </c>
      <c r="L27" s="591"/>
      <c r="M27" s="562"/>
      <c r="N27" s="564">
        <f>G27*2</f>
        <v>4</v>
      </c>
      <c r="O27" s="562">
        <v>10</v>
      </c>
      <c r="P27" s="563">
        <f>F27-H27-N27-O27</f>
        <v>30</v>
      </c>
      <c r="Q27" s="564" t="s">
        <v>79</v>
      </c>
      <c r="R27" s="562"/>
      <c r="S27" s="563"/>
      <c r="T27" s="779"/>
      <c r="U27" s="394" t="e">
        <f t="shared" si="3"/>
        <v>#VALUE!</v>
      </c>
      <c r="V27" s="394" t="b">
        <f t="shared" si="4"/>
        <v>1</v>
      </c>
      <c r="W27" s="394" t="b">
        <f t="shared" si="5"/>
        <v>1</v>
      </c>
      <c r="X27" s="394" t="b">
        <f t="shared" si="6"/>
        <v>1</v>
      </c>
    </row>
    <row r="28" spans="1:24" s="394" customFormat="1" ht="18.75">
      <c r="A28" s="515"/>
      <c r="B28" s="557" t="s">
        <v>32</v>
      </c>
      <c r="C28" s="558"/>
      <c r="D28" s="573"/>
      <c r="E28" s="560"/>
      <c r="F28" s="589">
        <f t="shared" si="9"/>
        <v>60</v>
      </c>
      <c r="G28" s="590">
        <v>2</v>
      </c>
      <c r="H28" s="564">
        <f t="shared" si="7"/>
        <v>16</v>
      </c>
      <c r="I28" s="591">
        <v>8</v>
      </c>
      <c r="J28" s="591"/>
      <c r="K28" s="591">
        <v>8</v>
      </c>
      <c r="L28" s="591"/>
      <c r="M28" s="562"/>
      <c r="N28" s="564">
        <f>G28*2</f>
        <v>4</v>
      </c>
      <c r="O28" s="562">
        <v>10</v>
      </c>
      <c r="P28" s="563">
        <f>F28-H28-N28-O28</f>
        <v>30</v>
      </c>
      <c r="Q28" s="564" t="s">
        <v>79</v>
      </c>
      <c r="R28" s="562"/>
      <c r="S28" s="563"/>
      <c r="T28" s="779"/>
      <c r="U28" s="394" t="e">
        <f t="shared" si="3"/>
        <v>#VALUE!</v>
      </c>
      <c r="V28" s="394" t="b">
        <f t="shared" si="4"/>
        <v>1</v>
      </c>
      <c r="W28" s="394" t="b">
        <f t="shared" si="5"/>
        <v>1</v>
      </c>
      <c r="X28" s="394" t="b">
        <f t="shared" si="6"/>
        <v>1</v>
      </c>
    </row>
    <row r="29" spans="1:24" s="394" customFormat="1" ht="18.75">
      <c r="A29" s="515"/>
      <c r="B29" s="557" t="s">
        <v>25</v>
      </c>
      <c r="C29" s="558"/>
      <c r="D29" s="573"/>
      <c r="E29" s="560"/>
      <c r="F29" s="589">
        <f t="shared" si="9"/>
        <v>60</v>
      </c>
      <c r="G29" s="590">
        <v>2</v>
      </c>
      <c r="H29" s="564">
        <f t="shared" si="7"/>
        <v>16</v>
      </c>
      <c r="I29" s="591">
        <v>8</v>
      </c>
      <c r="J29" s="591"/>
      <c r="K29" s="591">
        <v>8</v>
      </c>
      <c r="L29" s="591"/>
      <c r="M29" s="562"/>
      <c r="N29" s="564">
        <f>G29*2</f>
        <v>4</v>
      </c>
      <c r="O29" s="562">
        <v>10</v>
      </c>
      <c r="P29" s="563">
        <f>F29-H29-N29-O29</f>
        <v>30</v>
      </c>
      <c r="Q29" s="564" t="s">
        <v>79</v>
      </c>
      <c r="R29" s="562"/>
      <c r="S29" s="563"/>
      <c r="T29" s="779"/>
      <c r="U29" s="394" t="e">
        <f t="shared" si="3"/>
        <v>#VALUE!</v>
      </c>
      <c r="V29" s="394" t="b">
        <f t="shared" si="4"/>
        <v>1</v>
      </c>
      <c r="W29" s="394" t="b">
        <f t="shared" si="5"/>
        <v>1</v>
      </c>
      <c r="X29" s="394" t="b">
        <f t="shared" si="6"/>
        <v>1</v>
      </c>
    </row>
    <row r="30" spans="1:24" s="394" customFormat="1" ht="18" customHeight="1">
      <c r="A30" s="514"/>
      <c r="B30" s="557" t="s">
        <v>33</v>
      </c>
      <c r="C30" s="558"/>
      <c r="D30" s="573"/>
      <c r="E30" s="560"/>
      <c r="F30" s="589">
        <f t="shared" si="9"/>
        <v>60</v>
      </c>
      <c r="G30" s="590">
        <v>2</v>
      </c>
      <c r="H30" s="564">
        <f t="shared" si="7"/>
        <v>16</v>
      </c>
      <c r="I30" s="591">
        <v>8</v>
      </c>
      <c r="J30" s="591"/>
      <c r="K30" s="591">
        <v>8</v>
      </c>
      <c r="L30" s="591"/>
      <c r="M30" s="562"/>
      <c r="N30" s="564">
        <f>G30*2</f>
        <v>4</v>
      </c>
      <c r="O30" s="562"/>
      <c r="P30" s="563">
        <f>F30-H30-N30-O30</f>
        <v>40</v>
      </c>
      <c r="Q30" s="564"/>
      <c r="R30" s="562" t="s">
        <v>79</v>
      </c>
      <c r="S30" s="563"/>
      <c r="T30" s="779"/>
      <c r="U30" s="394" t="e">
        <f t="shared" si="3"/>
        <v>#VALUE!</v>
      </c>
      <c r="V30" s="394" t="b">
        <f t="shared" si="4"/>
        <v>1</v>
      </c>
      <c r="W30" s="394" t="b">
        <f t="shared" si="5"/>
        <v>1</v>
      </c>
      <c r="X30" s="394" t="b">
        <f t="shared" si="6"/>
        <v>1</v>
      </c>
    </row>
    <row r="31" spans="1:29" s="394" customFormat="1" ht="18" customHeight="1">
      <c r="A31" s="566" t="s">
        <v>143</v>
      </c>
      <c r="B31" s="576" t="s">
        <v>179</v>
      </c>
      <c r="C31" s="547">
        <v>2</v>
      </c>
      <c r="D31" s="549"/>
      <c r="E31" s="569"/>
      <c r="F31" s="602">
        <f>SUM(F32:F35)</f>
        <v>240</v>
      </c>
      <c r="G31" s="570">
        <f aca="true" t="shared" si="12" ref="G31:P31">SUM(G32:G35)</f>
        <v>8</v>
      </c>
      <c r="H31" s="601">
        <f t="shared" si="12"/>
        <v>64</v>
      </c>
      <c r="I31" s="549">
        <f t="shared" si="12"/>
        <v>32</v>
      </c>
      <c r="J31" s="549"/>
      <c r="K31" s="549">
        <f t="shared" si="12"/>
        <v>32</v>
      </c>
      <c r="L31" s="549"/>
      <c r="M31" s="569"/>
      <c r="N31" s="601">
        <f t="shared" si="12"/>
        <v>16</v>
      </c>
      <c r="O31" s="569">
        <f t="shared" si="12"/>
        <v>30</v>
      </c>
      <c r="P31" s="772">
        <f t="shared" si="12"/>
        <v>130</v>
      </c>
      <c r="Q31" s="601"/>
      <c r="R31" s="555">
        <v>8</v>
      </c>
      <c r="S31" s="556"/>
      <c r="T31" s="778"/>
      <c r="U31" s="394" t="b">
        <f t="shared" si="3"/>
        <v>1</v>
      </c>
      <c r="V31" s="394" t="b">
        <f t="shared" si="4"/>
        <v>1</v>
      </c>
      <c r="W31" s="394" t="b">
        <f t="shared" si="5"/>
        <v>1</v>
      </c>
      <c r="X31" s="394" t="b">
        <f t="shared" si="6"/>
        <v>1</v>
      </c>
      <c r="Z31" s="663">
        <f>Q31*8</f>
        <v>0</v>
      </c>
      <c r="AA31" s="663">
        <f>R31*8</f>
        <v>64</v>
      </c>
      <c r="AB31" s="663">
        <f>S31*8</f>
        <v>0</v>
      </c>
      <c r="AC31" s="394" t="b">
        <f>Z31+AA31+AB31=H31</f>
        <v>1</v>
      </c>
    </row>
    <row r="32" spans="1:24" s="394" customFormat="1" ht="18" customHeight="1">
      <c r="A32" s="513"/>
      <c r="B32" s="557" t="s">
        <v>27</v>
      </c>
      <c r="C32" s="558"/>
      <c r="D32" s="573"/>
      <c r="E32" s="560"/>
      <c r="F32" s="589">
        <f t="shared" si="9"/>
        <v>60</v>
      </c>
      <c r="G32" s="590">
        <v>2</v>
      </c>
      <c r="H32" s="564">
        <f t="shared" si="7"/>
        <v>16</v>
      </c>
      <c r="I32" s="591">
        <v>8</v>
      </c>
      <c r="J32" s="591"/>
      <c r="K32" s="591">
        <v>8</v>
      </c>
      <c r="L32" s="591"/>
      <c r="M32" s="562"/>
      <c r="N32" s="564">
        <f>G32*2</f>
        <v>4</v>
      </c>
      <c r="O32" s="562">
        <v>7</v>
      </c>
      <c r="P32" s="563">
        <f>F32-H32-N32-O32</f>
        <v>33</v>
      </c>
      <c r="Q32" s="553"/>
      <c r="R32" s="562" t="s">
        <v>79</v>
      </c>
      <c r="S32" s="563"/>
      <c r="T32" s="779"/>
      <c r="U32" s="394" t="e">
        <f t="shared" si="3"/>
        <v>#VALUE!</v>
      </c>
      <c r="V32" s="394" t="b">
        <f t="shared" si="4"/>
        <v>1</v>
      </c>
      <c r="W32" s="394" t="b">
        <f t="shared" si="5"/>
        <v>1</v>
      </c>
      <c r="X32" s="394" t="b">
        <f t="shared" si="6"/>
        <v>1</v>
      </c>
    </row>
    <row r="33" spans="1:24" s="394" customFormat="1" ht="18" customHeight="1">
      <c r="A33" s="515"/>
      <c r="B33" s="557" t="s">
        <v>26</v>
      </c>
      <c r="C33" s="558"/>
      <c r="D33" s="573"/>
      <c r="E33" s="560"/>
      <c r="F33" s="589">
        <f t="shared" si="9"/>
        <v>60</v>
      </c>
      <c r="G33" s="590">
        <v>2</v>
      </c>
      <c r="H33" s="564">
        <f t="shared" si="7"/>
        <v>16</v>
      </c>
      <c r="I33" s="591">
        <v>8</v>
      </c>
      <c r="J33" s="591"/>
      <c r="K33" s="591">
        <v>8</v>
      </c>
      <c r="L33" s="591"/>
      <c r="M33" s="562"/>
      <c r="N33" s="564">
        <f>G33*2</f>
        <v>4</v>
      </c>
      <c r="O33" s="562">
        <v>8</v>
      </c>
      <c r="P33" s="563">
        <f>F33-H33-N33-O33</f>
        <v>32</v>
      </c>
      <c r="Q33" s="553"/>
      <c r="R33" s="562" t="s">
        <v>79</v>
      </c>
      <c r="S33" s="563"/>
      <c r="T33" s="779"/>
      <c r="U33" s="394" t="e">
        <f t="shared" si="3"/>
        <v>#VALUE!</v>
      </c>
      <c r="V33" s="394" t="b">
        <f t="shared" si="4"/>
        <v>1</v>
      </c>
      <c r="W33" s="394" t="b">
        <f t="shared" si="5"/>
        <v>1</v>
      </c>
      <c r="X33" s="394" t="b">
        <f t="shared" si="6"/>
        <v>1</v>
      </c>
    </row>
    <row r="34" spans="1:24" s="394" customFormat="1" ht="18" customHeight="1">
      <c r="A34" s="515"/>
      <c r="B34" s="557" t="s">
        <v>24</v>
      </c>
      <c r="C34" s="558"/>
      <c r="D34" s="573"/>
      <c r="E34" s="560"/>
      <c r="F34" s="589">
        <f t="shared" si="9"/>
        <v>60</v>
      </c>
      <c r="G34" s="590">
        <v>2</v>
      </c>
      <c r="H34" s="564">
        <f t="shared" si="7"/>
        <v>16</v>
      </c>
      <c r="I34" s="591">
        <v>8</v>
      </c>
      <c r="J34" s="591"/>
      <c r="K34" s="591">
        <v>8</v>
      </c>
      <c r="L34" s="591"/>
      <c r="M34" s="562"/>
      <c r="N34" s="564">
        <f>G34*2</f>
        <v>4</v>
      </c>
      <c r="O34" s="562">
        <v>7</v>
      </c>
      <c r="P34" s="563">
        <f>F34-H34-N34-O34</f>
        <v>33</v>
      </c>
      <c r="Q34" s="553"/>
      <c r="R34" s="562" t="s">
        <v>79</v>
      </c>
      <c r="S34" s="563"/>
      <c r="T34" s="779"/>
      <c r="U34" s="394" t="e">
        <f t="shared" si="3"/>
        <v>#VALUE!</v>
      </c>
      <c r="V34" s="394" t="b">
        <f t="shared" si="4"/>
        <v>1</v>
      </c>
      <c r="W34" s="394" t="b">
        <f t="shared" si="5"/>
        <v>1</v>
      </c>
      <c r="X34" s="394" t="b">
        <f t="shared" si="6"/>
        <v>1</v>
      </c>
    </row>
    <row r="35" spans="1:24" s="394" customFormat="1" ht="18" customHeight="1">
      <c r="A35" s="514"/>
      <c r="B35" s="557" t="s">
        <v>34</v>
      </c>
      <c r="C35" s="558"/>
      <c r="D35" s="573"/>
      <c r="E35" s="560"/>
      <c r="F35" s="589">
        <f t="shared" si="9"/>
        <v>60</v>
      </c>
      <c r="G35" s="590">
        <v>2</v>
      </c>
      <c r="H35" s="564">
        <f t="shared" si="7"/>
        <v>16</v>
      </c>
      <c r="I35" s="591">
        <v>8</v>
      </c>
      <c r="J35" s="591"/>
      <c r="K35" s="591">
        <v>8</v>
      </c>
      <c r="L35" s="591"/>
      <c r="M35" s="562"/>
      <c r="N35" s="564">
        <f>G35*2</f>
        <v>4</v>
      </c>
      <c r="O35" s="562">
        <v>8</v>
      </c>
      <c r="P35" s="563">
        <f>F35-H35-N35-O35</f>
        <v>32</v>
      </c>
      <c r="Q35" s="564"/>
      <c r="R35" s="562" t="s">
        <v>79</v>
      </c>
      <c r="S35" s="563"/>
      <c r="T35" s="779"/>
      <c r="U35" s="394" t="e">
        <f t="shared" si="3"/>
        <v>#VALUE!</v>
      </c>
      <c r="V35" s="394" t="b">
        <f t="shared" si="4"/>
        <v>1</v>
      </c>
      <c r="W35" s="394" t="b">
        <f t="shared" si="5"/>
        <v>1</v>
      </c>
      <c r="X35" s="394" t="b">
        <f t="shared" si="6"/>
        <v>1</v>
      </c>
    </row>
    <row r="36" spans="1:29" s="394" customFormat="1" ht="18" customHeight="1">
      <c r="A36" s="566" t="s">
        <v>144</v>
      </c>
      <c r="B36" s="576" t="s">
        <v>114</v>
      </c>
      <c r="C36" s="601">
        <v>2</v>
      </c>
      <c r="D36" s="549"/>
      <c r="E36" s="569"/>
      <c r="F36" s="551">
        <f>SUM(F37:F39)</f>
        <v>120</v>
      </c>
      <c r="G36" s="552">
        <f aca="true" t="shared" si="13" ref="G36:P36">SUM(G37:G39)</f>
        <v>4</v>
      </c>
      <c r="H36" s="660">
        <f t="shared" si="13"/>
        <v>32</v>
      </c>
      <c r="I36" s="661">
        <f t="shared" si="13"/>
        <v>16</v>
      </c>
      <c r="J36" s="661"/>
      <c r="K36" s="661">
        <f t="shared" si="13"/>
        <v>16</v>
      </c>
      <c r="L36" s="661"/>
      <c r="M36" s="550"/>
      <c r="N36" s="660">
        <f t="shared" si="13"/>
        <v>8</v>
      </c>
      <c r="O36" s="550">
        <f t="shared" si="13"/>
        <v>30</v>
      </c>
      <c r="P36" s="771">
        <f t="shared" si="13"/>
        <v>50</v>
      </c>
      <c r="Q36" s="553"/>
      <c r="R36" s="555">
        <v>4</v>
      </c>
      <c r="S36" s="556"/>
      <c r="T36" s="778"/>
      <c r="U36" s="394" t="b">
        <f t="shared" si="3"/>
        <v>1</v>
      </c>
      <c r="V36" s="394" t="b">
        <f t="shared" si="4"/>
        <v>1</v>
      </c>
      <c r="W36" s="394" t="b">
        <f t="shared" si="5"/>
        <v>1</v>
      </c>
      <c r="X36" s="394" t="b">
        <f t="shared" si="6"/>
        <v>1</v>
      </c>
      <c r="Z36" s="663">
        <f>Q36*8</f>
        <v>0</v>
      </c>
      <c r="AA36" s="663">
        <f>R36*8</f>
        <v>32</v>
      </c>
      <c r="AB36" s="663">
        <f>S36*8</f>
        <v>0</v>
      </c>
      <c r="AC36" s="394" t="b">
        <f>Z36+AA36+AB36=H36</f>
        <v>1</v>
      </c>
    </row>
    <row r="37" spans="1:24" s="394" customFormat="1" ht="18" customHeight="1">
      <c r="A37" s="513"/>
      <c r="B37" s="557" t="s">
        <v>115</v>
      </c>
      <c r="C37" s="558"/>
      <c r="D37" s="573"/>
      <c r="E37" s="560"/>
      <c r="F37" s="589">
        <f t="shared" si="9"/>
        <v>60</v>
      </c>
      <c r="G37" s="590">
        <v>2</v>
      </c>
      <c r="H37" s="564">
        <f t="shared" si="7"/>
        <v>16</v>
      </c>
      <c r="I37" s="591">
        <v>8</v>
      </c>
      <c r="J37" s="591"/>
      <c r="K37" s="591">
        <v>8</v>
      </c>
      <c r="L37" s="591"/>
      <c r="M37" s="562"/>
      <c r="N37" s="564">
        <f>G37*2</f>
        <v>4</v>
      </c>
      <c r="O37" s="562">
        <v>10</v>
      </c>
      <c r="P37" s="563">
        <f>F37-H37-N37-O37</f>
        <v>30</v>
      </c>
      <c r="Q37" s="553"/>
      <c r="R37" s="562" t="s">
        <v>79</v>
      </c>
      <c r="S37" s="563"/>
      <c r="T37" s="779"/>
      <c r="U37" s="394" t="e">
        <f t="shared" si="3"/>
        <v>#VALUE!</v>
      </c>
      <c r="V37" s="394" t="b">
        <f t="shared" si="4"/>
        <v>1</v>
      </c>
      <c r="W37" s="394" t="b">
        <f t="shared" si="5"/>
        <v>1</v>
      </c>
      <c r="X37" s="394" t="b">
        <f t="shared" si="6"/>
        <v>1</v>
      </c>
    </row>
    <row r="38" spans="1:24" s="394" customFormat="1" ht="18" customHeight="1">
      <c r="A38" s="515"/>
      <c r="B38" s="557" t="s">
        <v>167</v>
      </c>
      <c r="C38" s="558"/>
      <c r="D38" s="573"/>
      <c r="E38" s="560"/>
      <c r="F38" s="589">
        <f t="shared" si="9"/>
        <v>30</v>
      </c>
      <c r="G38" s="590">
        <v>1</v>
      </c>
      <c r="H38" s="564">
        <f t="shared" si="7"/>
        <v>8</v>
      </c>
      <c r="I38" s="591">
        <v>4</v>
      </c>
      <c r="J38" s="591"/>
      <c r="K38" s="591">
        <v>4</v>
      </c>
      <c r="L38" s="591"/>
      <c r="M38" s="562"/>
      <c r="N38" s="564">
        <f>G38*2</f>
        <v>2</v>
      </c>
      <c r="O38" s="562">
        <v>10</v>
      </c>
      <c r="P38" s="563">
        <f>F38-H38-N38-O38</f>
        <v>10</v>
      </c>
      <c r="Q38" s="553"/>
      <c r="R38" s="562" t="s">
        <v>79</v>
      </c>
      <c r="S38" s="563"/>
      <c r="T38" s="779"/>
      <c r="U38" s="394" t="e">
        <f t="shared" si="3"/>
        <v>#VALUE!</v>
      </c>
      <c r="V38" s="394" t="b">
        <f t="shared" si="4"/>
        <v>1</v>
      </c>
      <c r="W38" s="394" t="b">
        <f t="shared" si="5"/>
        <v>1</v>
      </c>
      <c r="X38" s="394" t="b">
        <f t="shared" si="6"/>
        <v>1</v>
      </c>
    </row>
    <row r="39" spans="1:24" s="394" customFormat="1" ht="18" customHeight="1">
      <c r="A39" s="514"/>
      <c r="B39" s="557" t="s">
        <v>168</v>
      </c>
      <c r="C39" s="558"/>
      <c r="D39" s="573"/>
      <c r="E39" s="560"/>
      <c r="F39" s="589">
        <f t="shared" si="9"/>
        <v>30</v>
      </c>
      <c r="G39" s="590">
        <v>1</v>
      </c>
      <c r="H39" s="564">
        <f t="shared" si="7"/>
        <v>8</v>
      </c>
      <c r="I39" s="591">
        <v>4</v>
      </c>
      <c r="J39" s="591"/>
      <c r="K39" s="591">
        <v>4</v>
      </c>
      <c r="L39" s="591"/>
      <c r="M39" s="562"/>
      <c r="N39" s="564">
        <f>G39*2</f>
        <v>2</v>
      </c>
      <c r="O39" s="562">
        <v>10</v>
      </c>
      <c r="P39" s="563">
        <f>F39-H39-N39-O39</f>
        <v>10</v>
      </c>
      <c r="Q39" s="553"/>
      <c r="R39" s="562" t="s">
        <v>79</v>
      </c>
      <c r="S39" s="563"/>
      <c r="T39" s="779"/>
      <c r="U39" s="394" t="e">
        <f t="shared" si="3"/>
        <v>#VALUE!</v>
      </c>
      <c r="V39" s="394" t="b">
        <f t="shared" si="4"/>
        <v>1</v>
      </c>
      <c r="W39" s="394" t="b">
        <f t="shared" si="5"/>
        <v>1</v>
      </c>
      <c r="X39" s="394" t="b">
        <f t="shared" si="6"/>
        <v>1</v>
      </c>
    </row>
    <row r="40" spans="1:29" s="394" customFormat="1" ht="18" customHeight="1">
      <c r="A40" s="566" t="s">
        <v>145</v>
      </c>
      <c r="B40" s="580" t="s">
        <v>76</v>
      </c>
      <c r="C40" s="579"/>
      <c r="D40" s="549">
        <v>1</v>
      </c>
      <c r="E40" s="569"/>
      <c r="F40" s="551">
        <f t="shared" si="9"/>
        <v>120</v>
      </c>
      <c r="G40" s="570">
        <v>4</v>
      </c>
      <c r="H40" s="553">
        <f>I40+J40+K40+L40+M40</f>
        <v>32</v>
      </c>
      <c r="I40" s="554">
        <v>8</v>
      </c>
      <c r="J40" s="554">
        <v>16</v>
      </c>
      <c r="K40" s="554"/>
      <c r="L40" s="554">
        <v>8</v>
      </c>
      <c r="M40" s="555"/>
      <c r="N40" s="553">
        <f>G40*2</f>
        <v>8</v>
      </c>
      <c r="O40" s="555"/>
      <c r="P40" s="556">
        <f>F40-H40-N40-O40</f>
        <v>80</v>
      </c>
      <c r="Q40" s="553">
        <v>4</v>
      </c>
      <c r="R40" s="555"/>
      <c r="S40" s="556"/>
      <c r="T40" s="778"/>
      <c r="U40" s="394" t="b">
        <f t="shared" si="3"/>
        <v>1</v>
      </c>
      <c r="V40" s="394" t="b">
        <f t="shared" si="4"/>
        <v>1</v>
      </c>
      <c r="W40" s="394" t="b">
        <f t="shared" si="5"/>
        <v>1</v>
      </c>
      <c r="X40" s="394" t="b">
        <f t="shared" si="6"/>
        <v>1</v>
      </c>
      <c r="Z40" s="663">
        <f aca="true" t="shared" si="14" ref="Z40:AB41">Q40*8</f>
        <v>32</v>
      </c>
      <c r="AA40" s="663">
        <f t="shared" si="14"/>
        <v>0</v>
      </c>
      <c r="AB40" s="663">
        <f t="shared" si="14"/>
        <v>0</v>
      </c>
      <c r="AC40" s="394" t="b">
        <f>Z40+AA40+AB40=H40</f>
        <v>1</v>
      </c>
    </row>
    <row r="41" spans="1:29" s="394" customFormat="1" ht="18" customHeight="1" thickBot="1">
      <c r="A41" s="547" t="s">
        <v>146</v>
      </c>
      <c r="B41" s="624" t="s">
        <v>116</v>
      </c>
      <c r="C41" s="581"/>
      <c r="D41" s="582">
        <v>1.2</v>
      </c>
      <c r="E41" s="583"/>
      <c r="F41" s="697">
        <f t="shared" si="9"/>
        <v>120</v>
      </c>
      <c r="G41" s="584">
        <v>4</v>
      </c>
      <c r="H41" s="587">
        <f>I41+J41+K41+L41+M41</f>
        <v>32</v>
      </c>
      <c r="I41" s="585">
        <v>16</v>
      </c>
      <c r="J41" s="585">
        <v>16</v>
      </c>
      <c r="K41" s="585"/>
      <c r="L41" s="585"/>
      <c r="M41" s="586"/>
      <c r="N41" s="587">
        <f>G41*2</f>
        <v>8</v>
      </c>
      <c r="O41" s="586"/>
      <c r="P41" s="588">
        <f>F41-H41-N41-O41</f>
        <v>80</v>
      </c>
      <c r="Q41" s="587">
        <v>2</v>
      </c>
      <c r="R41" s="586">
        <v>2</v>
      </c>
      <c r="S41" s="588"/>
      <c r="T41" s="778"/>
      <c r="U41" s="394" t="b">
        <f t="shared" si="3"/>
        <v>1</v>
      </c>
      <c r="V41" s="394" t="b">
        <f t="shared" si="4"/>
        <v>1</v>
      </c>
      <c r="W41" s="394" t="b">
        <f t="shared" si="5"/>
        <v>1</v>
      </c>
      <c r="X41" s="394" t="b">
        <f t="shared" si="6"/>
        <v>1</v>
      </c>
      <c r="Z41" s="663">
        <f t="shared" si="14"/>
        <v>16</v>
      </c>
      <c r="AA41" s="663">
        <f t="shared" si="14"/>
        <v>16</v>
      </c>
      <c r="AB41" s="663">
        <f t="shared" si="14"/>
        <v>0</v>
      </c>
      <c r="AC41" s="394" t="b">
        <f>Z41+AA41+AB41=H41</f>
        <v>1</v>
      </c>
    </row>
    <row r="42" spans="1:24" s="394" customFormat="1" ht="18" customHeight="1" thickBot="1">
      <c r="A42" s="953" t="s">
        <v>1</v>
      </c>
      <c r="B42" s="954"/>
      <c r="C42" s="680">
        <v>5</v>
      </c>
      <c r="D42" s="680">
        <v>7</v>
      </c>
      <c r="E42" s="680">
        <v>0</v>
      </c>
      <c r="F42" s="681">
        <f>SUM(F15:F16,F19,F22,F26,F31,F36,F40:F41)</f>
        <v>1410</v>
      </c>
      <c r="G42" s="681">
        <f aca="true" t="shared" si="15" ref="G42:S42">SUM(G15:G16,G19,G22,G26,G31,G36,G40:G41)</f>
        <v>47</v>
      </c>
      <c r="H42" s="681">
        <f t="shared" si="15"/>
        <v>376</v>
      </c>
      <c r="I42" s="681">
        <f t="shared" si="15"/>
        <v>180</v>
      </c>
      <c r="J42" s="681">
        <f t="shared" si="15"/>
        <v>32</v>
      </c>
      <c r="K42" s="681">
        <f t="shared" si="15"/>
        <v>148</v>
      </c>
      <c r="L42" s="681">
        <f t="shared" si="15"/>
        <v>16</v>
      </c>
      <c r="M42" s="681">
        <f t="shared" si="15"/>
        <v>0</v>
      </c>
      <c r="N42" s="681">
        <f t="shared" si="15"/>
        <v>94</v>
      </c>
      <c r="O42" s="681">
        <f t="shared" si="15"/>
        <v>150</v>
      </c>
      <c r="P42" s="681">
        <f t="shared" si="15"/>
        <v>790</v>
      </c>
      <c r="Q42" s="681">
        <f t="shared" si="15"/>
        <v>25</v>
      </c>
      <c r="R42" s="681">
        <f t="shared" si="15"/>
        <v>22</v>
      </c>
      <c r="S42" s="681">
        <f t="shared" si="15"/>
        <v>0</v>
      </c>
      <c r="T42" s="781"/>
      <c r="U42" s="394" t="b">
        <f t="shared" si="3"/>
        <v>1</v>
      </c>
      <c r="V42" s="394" t="b">
        <f t="shared" si="4"/>
        <v>1</v>
      </c>
      <c r="W42" s="394" t="b">
        <f t="shared" si="5"/>
        <v>1</v>
      </c>
      <c r="X42" s="394" t="b">
        <f t="shared" si="6"/>
        <v>1</v>
      </c>
    </row>
    <row r="43" spans="1:29" s="66" customFormat="1" ht="21.75" thickBot="1">
      <c r="A43" s="682" t="s">
        <v>90</v>
      </c>
      <c r="B43" s="683"/>
      <c r="C43" s="683"/>
      <c r="D43" s="683"/>
      <c r="E43" s="683"/>
      <c r="F43" s="683"/>
      <c r="G43" s="683"/>
      <c r="H43" s="683"/>
      <c r="I43" s="959"/>
      <c r="J43" s="959"/>
      <c r="K43" s="959"/>
      <c r="L43" s="959"/>
      <c r="M43" s="959"/>
      <c r="N43" s="959"/>
      <c r="O43" s="959"/>
      <c r="P43" s="959"/>
      <c r="Q43" s="430"/>
      <c r="R43" s="431"/>
      <c r="S43" s="433"/>
      <c r="T43" s="64"/>
      <c r="U43" s="394"/>
      <c r="V43" s="394"/>
      <c r="W43" s="394"/>
      <c r="X43" s="394"/>
      <c r="Z43" s="394"/>
      <c r="AA43" s="394"/>
      <c r="AB43" s="394"/>
      <c r="AC43" s="394"/>
    </row>
    <row r="44" spans="1:29" ht="18" customHeight="1">
      <c r="A44" s="684" t="s">
        <v>147</v>
      </c>
      <c r="B44" s="685" t="s">
        <v>136</v>
      </c>
      <c r="C44" s="686"/>
      <c r="D44" s="687">
        <v>1.2</v>
      </c>
      <c r="E44" s="688"/>
      <c r="F44" s="541">
        <f>G44*30</f>
        <v>180</v>
      </c>
      <c r="G44" s="689">
        <v>6</v>
      </c>
      <c r="H44" s="686"/>
      <c r="I44" s="687"/>
      <c r="J44" s="687"/>
      <c r="K44" s="687"/>
      <c r="L44" s="687"/>
      <c r="M44" s="688"/>
      <c r="N44" s="686"/>
      <c r="O44" s="688"/>
      <c r="P44" s="546">
        <f>F44-H44-N44-O44</f>
        <v>180</v>
      </c>
      <c r="Q44" s="690">
        <v>3</v>
      </c>
      <c r="R44" s="688">
        <v>3</v>
      </c>
      <c r="S44" s="691"/>
      <c r="T44" s="782"/>
      <c r="U44" s="394" t="b">
        <f>G44=Q44+R44+S44</f>
        <v>1</v>
      </c>
      <c r="V44" s="394"/>
      <c r="W44" s="394"/>
      <c r="X44" s="394" t="b">
        <f>F44-H44-N44-O44=P44</f>
        <v>1</v>
      </c>
      <c r="Z44" s="394"/>
      <c r="AA44" s="394"/>
      <c r="AB44" s="394"/>
      <c r="AC44" s="394"/>
    </row>
    <row r="45" spans="1:29" ht="18" customHeight="1" thickBot="1">
      <c r="A45" s="692" t="s">
        <v>148</v>
      </c>
      <c r="B45" s="693" t="s">
        <v>113</v>
      </c>
      <c r="C45" s="694"/>
      <c r="D45" s="695">
        <v>3</v>
      </c>
      <c r="E45" s="696"/>
      <c r="F45" s="697">
        <f>G45*30</f>
        <v>135</v>
      </c>
      <c r="G45" s="698">
        <v>4.5</v>
      </c>
      <c r="H45" s="694"/>
      <c r="I45" s="695"/>
      <c r="J45" s="695"/>
      <c r="K45" s="695"/>
      <c r="L45" s="695"/>
      <c r="M45" s="696"/>
      <c r="N45" s="694"/>
      <c r="O45" s="696"/>
      <c r="P45" s="588">
        <f>F45-H45-N45-O45</f>
        <v>135</v>
      </c>
      <c r="Q45" s="699"/>
      <c r="R45" s="641">
        <v>3</v>
      </c>
      <c r="S45" s="700">
        <v>1.5</v>
      </c>
      <c r="T45" s="783"/>
      <c r="U45" s="394" t="b">
        <f>G45=Q45+R45+S45</f>
        <v>1</v>
      </c>
      <c r="V45" s="394"/>
      <c r="W45" s="394"/>
      <c r="X45" s="394" t="b">
        <f>F45-H45-N45-O45=P45</f>
        <v>1</v>
      </c>
      <c r="Z45" s="394"/>
      <c r="AA45" s="394"/>
      <c r="AB45" s="394"/>
      <c r="AC45" s="394"/>
    </row>
    <row r="46" spans="1:29" s="48" customFormat="1" ht="18" customHeight="1" thickBot="1">
      <c r="A46" s="953" t="s">
        <v>1</v>
      </c>
      <c r="B46" s="954"/>
      <c r="C46" s="681">
        <v>0</v>
      </c>
      <c r="D46" s="681">
        <v>3</v>
      </c>
      <c r="E46" s="681">
        <v>0</v>
      </c>
      <c r="F46" s="681">
        <f>SUM(F44:F45)</f>
        <v>315</v>
      </c>
      <c r="G46" s="701">
        <f aca="true" t="shared" si="16" ref="G46:S46">SUM(G44:G45)</f>
        <v>10.5</v>
      </c>
      <c r="H46" s="681">
        <f t="shared" si="16"/>
        <v>0</v>
      </c>
      <c r="I46" s="681">
        <f t="shared" si="16"/>
        <v>0</v>
      </c>
      <c r="J46" s="681">
        <f t="shared" si="16"/>
        <v>0</v>
      </c>
      <c r="K46" s="681">
        <f t="shared" si="16"/>
        <v>0</v>
      </c>
      <c r="L46" s="681">
        <f t="shared" si="16"/>
        <v>0</v>
      </c>
      <c r="M46" s="681">
        <f t="shared" si="16"/>
        <v>0</v>
      </c>
      <c r="N46" s="681">
        <f t="shared" si="16"/>
        <v>0</v>
      </c>
      <c r="O46" s="681">
        <f t="shared" si="16"/>
        <v>0</v>
      </c>
      <c r="P46" s="681">
        <f t="shared" si="16"/>
        <v>315</v>
      </c>
      <c r="Q46" s="681">
        <f t="shared" si="16"/>
        <v>3</v>
      </c>
      <c r="R46" s="681">
        <f t="shared" si="16"/>
        <v>6</v>
      </c>
      <c r="S46" s="681">
        <f t="shared" si="16"/>
        <v>1.5</v>
      </c>
      <c r="T46" s="781"/>
      <c r="U46" s="394" t="b">
        <f>G46=Q46+R46+S46</f>
        <v>1</v>
      </c>
      <c r="V46" s="394"/>
      <c r="W46" s="394"/>
      <c r="X46" s="394" t="b">
        <f>F46-H46-N46-O46=P46</f>
        <v>1</v>
      </c>
      <c r="Z46" s="394"/>
      <c r="AA46" s="394"/>
      <c r="AB46" s="394"/>
      <c r="AC46" s="394"/>
    </row>
    <row r="47" spans="1:29" s="66" customFormat="1" ht="21.75" thickBot="1">
      <c r="A47" s="682" t="s">
        <v>91</v>
      </c>
      <c r="B47" s="683"/>
      <c r="C47" s="742"/>
      <c r="D47" s="742"/>
      <c r="E47" s="742"/>
      <c r="F47" s="683"/>
      <c r="G47" s="683"/>
      <c r="H47" s="683"/>
      <c r="I47" s="638"/>
      <c r="J47" s="638"/>
      <c r="K47" s="638"/>
      <c r="L47" s="638"/>
      <c r="M47" s="638"/>
      <c r="N47" s="638"/>
      <c r="O47" s="638"/>
      <c r="P47" s="638"/>
      <c r="Q47" s="430"/>
      <c r="R47" s="431"/>
      <c r="S47" s="433"/>
      <c r="T47" s="64"/>
      <c r="U47" s="394"/>
      <c r="V47" s="394"/>
      <c r="W47" s="394"/>
      <c r="X47" s="394"/>
      <c r="Z47" s="394"/>
      <c r="AA47" s="394"/>
      <c r="AB47" s="394"/>
      <c r="AC47" s="394"/>
    </row>
    <row r="48" spans="1:29" ht="18.75">
      <c r="A48" s="949" t="s">
        <v>149</v>
      </c>
      <c r="B48" s="738" t="s">
        <v>184</v>
      </c>
      <c r="C48" s="951">
        <v>3</v>
      </c>
      <c r="D48" s="702"/>
      <c r="E48" s="703"/>
      <c r="F48" s="740">
        <f>G48*30</f>
        <v>180</v>
      </c>
      <c r="G48" s="704">
        <v>6</v>
      </c>
      <c r="H48" s="705"/>
      <c r="I48" s="706"/>
      <c r="J48" s="706"/>
      <c r="K48" s="706"/>
      <c r="L48" s="706"/>
      <c r="M48" s="635"/>
      <c r="N48" s="690"/>
      <c r="O48" s="635"/>
      <c r="P48" s="546">
        <f>F48-H48-N48-O48</f>
        <v>180</v>
      </c>
      <c r="Q48" s="707"/>
      <c r="R48" s="635">
        <v>4.5</v>
      </c>
      <c r="S48" s="635">
        <v>1.5</v>
      </c>
      <c r="T48" s="783"/>
      <c r="U48" s="394" t="b">
        <f>G48=Q48+R48+S48</f>
        <v>1</v>
      </c>
      <c r="V48" s="394"/>
      <c r="W48" s="394"/>
      <c r="X48" s="394" t="b">
        <f>F48-H48-N48-O48=P48</f>
        <v>1</v>
      </c>
      <c r="Z48" s="394"/>
      <c r="AA48" s="394"/>
      <c r="AB48" s="394"/>
      <c r="AC48" s="394"/>
    </row>
    <row r="49" spans="1:29" ht="19.5" thickBot="1">
      <c r="A49" s="950"/>
      <c r="B49" s="739" t="s">
        <v>185</v>
      </c>
      <c r="C49" s="952"/>
      <c r="D49" s="708"/>
      <c r="E49" s="709"/>
      <c r="F49" s="741">
        <f>G49*30</f>
        <v>0</v>
      </c>
      <c r="G49" s="737">
        <v>0</v>
      </c>
      <c r="H49" s="710"/>
      <c r="I49" s="711"/>
      <c r="J49" s="711"/>
      <c r="K49" s="711"/>
      <c r="L49" s="711"/>
      <c r="M49" s="641"/>
      <c r="N49" s="699"/>
      <c r="O49" s="641"/>
      <c r="P49" s="588">
        <f>F49-H49-N49-O49</f>
        <v>0</v>
      </c>
      <c r="Q49" s="712"/>
      <c r="R49" s="713"/>
      <c r="S49" s="714"/>
      <c r="T49" s="782"/>
      <c r="U49" s="394" t="b">
        <f>G49=Q49+R49+S49</f>
        <v>1</v>
      </c>
      <c r="V49" s="394"/>
      <c r="W49" s="394"/>
      <c r="X49" s="394" t="b">
        <f>F49-H49-N49-O49=P49</f>
        <v>1</v>
      </c>
      <c r="Z49" s="394"/>
      <c r="AA49" s="394"/>
      <c r="AB49" s="394"/>
      <c r="AC49" s="394"/>
    </row>
    <row r="50" spans="1:29" s="48" customFormat="1" ht="19.5" thickBot="1">
      <c r="A50" s="953" t="s">
        <v>1</v>
      </c>
      <c r="B50" s="954"/>
      <c r="C50" s="743">
        <v>0</v>
      </c>
      <c r="D50" s="743">
        <v>0</v>
      </c>
      <c r="E50" s="743">
        <v>0</v>
      </c>
      <c r="F50" s="681">
        <f>SUM(F48:F49)</f>
        <v>180</v>
      </c>
      <c r="G50" s="681">
        <f>SUM(G48:G49)</f>
        <v>6</v>
      </c>
      <c r="H50" s="681">
        <f aca="true" t="shared" si="17" ref="H50:S50">SUM(H48:H49)</f>
        <v>0</v>
      </c>
      <c r="I50" s="681">
        <f t="shared" si="17"/>
        <v>0</v>
      </c>
      <c r="J50" s="681">
        <f t="shared" si="17"/>
        <v>0</v>
      </c>
      <c r="K50" s="681">
        <f t="shared" si="17"/>
        <v>0</v>
      </c>
      <c r="L50" s="681">
        <f t="shared" si="17"/>
        <v>0</v>
      </c>
      <c r="M50" s="681">
        <f t="shared" si="17"/>
        <v>0</v>
      </c>
      <c r="N50" s="681">
        <f t="shared" si="17"/>
        <v>0</v>
      </c>
      <c r="O50" s="681">
        <f t="shared" si="17"/>
        <v>0</v>
      </c>
      <c r="P50" s="681">
        <f t="shared" si="17"/>
        <v>180</v>
      </c>
      <c r="Q50" s="681">
        <f t="shared" si="17"/>
        <v>0</v>
      </c>
      <c r="R50" s="701">
        <f>SUM(R48:R49)</f>
        <v>4.5</v>
      </c>
      <c r="S50" s="701">
        <f t="shared" si="17"/>
        <v>1.5</v>
      </c>
      <c r="T50" s="784"/>
      <c r="U50" s="394" t="b">
        <f>G50=Q50+R50+S50</f>
        <v>1</v>
      </c>
      <c r="V50" s="394"/>
      <c r="W50" s="394"/>
      <c r="X50" s="394" t="b">
        <f>F50-H50-N50-O50=P50</f>
        <v>1</v>
      </c>
      <c r="Z50" s="394"/>
      <c r="AA50" s="394"/>
      <c r="AB50" s="394"/>
      <c r="AC50" s="394"/>
    </row>
    <row r="51" spans="1:29" s="48" customFormat="1" ht="19.5" customHeight="1" thickBot="1">
      <c r="A51" s="968" t="s">
        <v>137</v>
      </c>
      <c r="B51" s="969"/>
      <c r="C51" s="592">
        <f aca="true" t="shared" si="18" ref="C51:S51">C13+C42+C46+C50</f>
        <v>5</v>
      </c>
      <c r="D51" s="592">
        <f t="shared" si="18"/>
        <v>11</v>
      </c>
      <c r="E51" s="592">
        <f t="shared" si="18"/>
        <v>0</v>
      </c>
      <c r="F51" s="592">
        <f t="shared" si="18"/>
        <v>2025</v>
      </c>
      <c r="G51" s="593">
        <f t="shared" si="18"/>
        <v>67.5</v>
      </c>
      <c r="H51" s="592">
        <f t="shared" si="18"/>
        <v>438</v>
      </c>
      <c r="I51" s="592">
        <f t="shared" si="18"/>
        <v>180</v>
      </c>
      <c r="J51" s="592">
        <f t="shared" si="18"/>
        <v>94</v>
      </c>
      <c r="K51" s="592">
        <f t="shared" si="18"/>
        <v>148</v>
      </c>
      <c r="L51" s="592">
        <f t="shared" si="18"/>
        <v>16</v>
      </c>
      <c r="M51" s="592">
        <f t="shared" si="18"/>
        <v>0</v>
      </c>
      <c r="N51" s="592">
        <f t="shared" si="18"/>
        <v>102</v>
      </c>
      <c r="O51" s="592">
        <f t="shared" si="18"/>
        <v>150</v>
      </c>
      <c r="P51" s="592">
        <f t="shared" si="18"/>
        <v>1335</v>
      </c>
      <c r="Q51" s="592">
        <f t="shared" si="18"/>
        <v>30</v>
      </c>
      <c r="R51" s="593">
        <f t="shared" si="18"/>
        <v>34.5</v>
      </c>
      <c r="S51" s="592">
        <f t="shared" si="18"/>
        <v>3</v>
      </c>
      <c r="T51" s="785"/>
      <c r="U51" s="394" t="b">
        <f>G51=Q51+R51+S51</f>
        <v>1</v>
      </c>
      <c r="V51" s="394"/>
      <c r="W51" s="394"/>
      <c r="X51" s="394" t="b">
        <f>F51-H51-N51-O51=P51</f>
        <v>1</v>
      </c>
      <c r="Z51" s="394"/>
      <c r="AA51" s="394"/>
      <c r="AB51" s="394"/>
      <c r="AC51" s="394"/>
    </row>
    <row r="52" spans="1:29" s="48" customFormat="1" ht="30" customHeight="1">
      <c r="A52" s="529"/>
      <c r="B52" s="715" t="s">
        <v>92</v>
      </c>
      <c r="C52" s="716"/>
      <c r="D52" s="716"/>
      <c r="E52" s="716"/>
      <c r="F52" s="716"/>
      <c r="G52" s="716"/>
      <c r="H52" s="716"/>
      <c r="I52" s="717"/>
      <c r="J52" s="717"/>
      <c r="K52" s="717"/>
      <c r="L52" s="717"/>
      <c r="M52" s="717"/>
      <c r="N52" s="717"/>
      <c r="O52" s="717"/>
      <c r="P52" s="717"/>
      <c r="Q52" s="717"/>
      <c r="R52" s="717"/>
      <c r="S52" s="718"/>
      <c r="T52" s="717"/>
      <c r="U52" s="394"/>
      <c r="V52" s="394"/>
      <c r="W52" s="394"/>
      <c r="X52" s="394"/>
      <c r="Z52" s="394"/>
      <c r="AA52" s="394"/>
      <c r="AB52" s="394"/>
      <c r="AC52" s="394"/>
    </row>
    <row r="53" spans="1:29" s="448" customFormat="1" ht="21" customHeight="1" thickBot="1">
      <c r="A53" s="966" t="s">
        <v>181</v>
      </c>
      <c r="B53" s="967"/>
      <c r="C53" s="967"/>
      <c r="D53" s="967"/>
      <c r="E53" s="967"/>
      <c r="F53" s="967"/>
      <c r="G53" s="967"/>
      <c r="H53" s="967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7"/>
      <c r="T53" s="516"/>
      <c r="Z53" s="394"/>
      <c r="AA53" s="394"/>
      <c r="AB53" s="394"/>
      <c r="AC53" s="394"/>
    </row>
    <row r="54" spans="1:29" s="518" customFormat="1" ht="18.75">
      <c r="A54" s="594" t="s">
        <v>93</v>
      </c>
      <c r="B54" s="595" t="s">
        <v>160</v>
      </c>
      <c r="C54" s="538">
        <v>3</v>
      </c>
      <c r="D54" s="539"/>
      <c r="E54" s="596"/>
      <c r="F54" s="597">
        <f>SUM(F55:F56)</f>
        <v>150</v>
      </c>
      <c r="G54" s="598">
        <f aca="true" t="shared" si="19" ref="G54:P54">SUM(G55:G56)</f>
        <v>5</v>
      </c>
      <c r="H54" s="756">
        <f t="shared" si="19"/>
        <v>40</v>
      </c>
      <c r="I54" s="539">
        <f t="shared" si="19"/>
        <v>20</v>
      </c>
      <c r="J54" s="539"/>
      <c r="K54" s="539">
        <f t="shared" si="19"/>
        <v>20</v>
      </c>
      <c r="L54" s="539"/>
      <c r="M54" s="596"/>
      <c r="N54" s="756">
        <f t="shared" si="19"/>
        <v>10</v>
      </c>
      <c r="O54" s="596">
        <f t="shared" si="19"/>
        <v>30</v>
      </c>
      <c r="P54" s="810">
        <f t="shared" si="19"/>
        <v>70</v>
      </c>
      <c r="Q54" s="543"/>
      <c r="R54" s="545"/>
      <c r="S54" s="546">
        <v>5</v>
      </c>
      <c r="T54" s="778"/>
      <c r="U54" s="394" t="b">
        <f aca="true" t="shared" si="20" ref="U54:U60">G54=Q54+R54+S54</f>
        <v>1</v>
      </c>
      <c r="V54" s="394" t="b">
        <f aca="true" t="shared" si="21" ref="V54:V60">G54*2=N54</f>
        <v>1</v>
      </c>
      <c r="W54" s="394" t="b">
        <f aca="true" t="shared" si="22" ref="W54:W60">G54*8=H54</f>
        <v>1</v>
      </c>
      <c r="X54" s="394" t="b">
        <f aca="true" t="shared" si="23" ref="X54:X60">F54-H54-N54-O54=P54</f>
        <v>1</v>
      </c>
      <c r="Z54" s="663">
        <f>Q54*8</f>
        <v>0</v>
      </c>
      <c r="AA54" s="663">
        <f>R54*8</f>
        <v>0</v>
      </c>
      <c r="AB54" s="663">
        <f>S54*8</f>
        <v>40</v>
      </c>
      <c r="AC54" s="394" t="b">
        <f>Z54+AA54+AB54=H54</f>
        <v>1</v>
      </c>
    </row>
    <row r="55" spans="1:24" s="518" customFormat="1" ht="18.75">
      <c r="A55" s="513"/>
      <c r="B55" s="557" t="s">
        <v>183</v>
      </c>
      <c r="C55" s="558"/>
      <c r="D55" s="559"/>
      <c r="E55" s="560"/>
      <c r="F55" s="604">
        <f>G55*30</f>
        <v>90</v>
      </c>
      <c r="G55" s="590">
        <v>3</v>
      </c>
      <c r="H55" s="564">
        <f aca="true" t="shared" si="24" ref="H55:H61">I55+J55+K55+L55+M55</f>
        <v>24</v>
      </c>
      <c r="I55" s="591">
        <v>12</v>
      </c>
      <c r="J55" s="591"/>
      <c r="K55" s="591">
        <v>12</v>
      </c>
      <c r="L55" s="591"/>
      <c r="M55" s="562"/>
      <c r="N55" s="564">
        <f>G55*2</f>
        <v>6</v>
      </c>
      <c r="O55" s="562">
        <v>15</v>
      </c>
      <c r="P55" s="563">
        <f>F55-H55-N55-O55</f>
        <v>45</v>
      </c>
      <c r="Q55" s="564"/>
      <c r="R55" s="562"/>
      <c r="S55" s="563" t="s">
        <v>79</v>
      </c>
      <c r="T55" s="779"/>
      <c r="U55" s="394" t="e">
        <f t="shared" si="20"/>
        <v>#VALUE!</v>
      </c>
      <c r="V55" s="394" t="b">
        <f t="shared" si="21"/>
        <v>1</v>
      </c>
      <c r="W55" s="394" t="b">
        <f t="shared" si="22"/>
        <v>1</v>
      </c>
      <c r="X55" s="394" t="b">
        <f t="shared" si="23"/>
        <v>1</v>
      </c>
    </row>
    <row r="56" spans="1:24" s="518" customFormat="1" ht="18.75">
      <c r="A56" s="514"/>
      <c r="B56" s="557" t="s">
        <v>164</v>
      </c>
      <c r="C56" s="558"/>
      <c r="D56" s="559"/>
      <c r="E56" s="560"/>
      <c r="F56" s="604">
        <f>G56*30</f>
        <v>60</v>
      </c>
      <c r="G56" s="590">
        <v>2</v>
      </c>
      <c r="H56" s="564">
        <f t="shared" si="24"/>
        <v>16</v>
      </c>
      <c r="I56" s="591">
        <v>8</v>
      </c>
      <c r="J56" s="591"/>
      <c r="K56" s="591">
        <v>8</v>
      </c>
      <c r="L56" s="591"/>
      <c r="M56" s="562"/>
      <c r="N56" s="564">
        <f>G56*2</f>
        <v>4</v>
      </c>
      <c r="O56" s="562">
        <v>15</v>
      </c>
      <c r="P56" s="563">
        <f>F56-H56-N56-O56</f>
        <v>25</v>
      </c>
      <c r="Q56" s="553"/>
      <c r="R56" s="562"/>
      <c r="S56" s="563" t="s">
        <v>79</v>
      </c>
      <c r="T56" s="779"/>
      <c r="U56" s="394" t="e">
        <f t="shared" si="20"/>
        <v>#VALUE!</v>
      </c>
      <c r="V56" s="394" t="b">
        <f t="shared" si="21"/>
        <v>1</v>
      </c>
      <c r="W56" s="394" t="b">
        <f t="shared" si="22"/>
        <v>1</v>
      </c>
      <c r="X56" s="394" t="b">
        <f t="shared" si="23"/>
        <v>1</v>
      </c>
    </row>
    <row r="57" spans="1:29" s="394" customFormat="1" ht="18" customHeight="1">
      <c r="A57" s="599" t="s">
        <v>94</v>
      </c>
      <c r="B57" s="600" t="s">
        <v>161</v>
      </c>
      <c r="C57" s="601">
        <v>3</v>
      </c>
      <c r="D57" s="549"/>
      <c r="E57" s="569"/>
      <c r="F57" s="602">
        <f>G57*30</f>
        <v>180</v>
      </c>
      <c r="G57" s="570">
        <v>6</v>
      </c>
      <c r="H57" s="553">
        <f t="shared" si="24"/>
        <v>48</v>
      </c>
      <c r="I57" s="554">
        <v>16</v>
      </c>
      <c r="J57" s="554"/>
      <c r="K57" s="554">
        <v>22</v>
      </c>
      <c r="L57" s="554">
        <v>10</v>
      </c>
      <c r="M57" s="555"/>
      <c r="N57" s="553">
        <f>G57*2</f>
        <v>12</v>
      </c>
      <c r="O57" s="555">
        <v>30</v>
      </c>
      <c r="P57" s="556">
        <f>F57-H57-N57-O57</f>
        <v>90</v>
      </c>
      <c r="Q57" s="553"/>
      <c r="R57" s="555"/>
      <c r="S57" s="556">
        <v>6</v>
      </c>
      <c r="T57" s="778"/>
      <c r="U57" s="394" t="b">
        <f t="shared" si="20"/>
        <v>1</v>
      </c>
      <c r="V57" s="394" t="b">
        <f t="shared" si="21"/>
        <v>1</v>
      </c>
      <c r="W57" s="394" t="b">
        <f t="shared" si="22"/>
        <v>1</v>
      </c>
      <c r="X57" s="394" t="b">
        <f t="shared" si="23"/>
        <v>1</v>
      </c>
      <c r="Z57" s="663">
        <f aca="true" t="shared" si="25" ref="Z57:AB58">Q57*8</f>
        <v>0</v>
      </c>
      <c r="AA57" s="663">
        <f t="shared" si="25"/>
        <v>0</v>
      </c>
      <c r="AB57" s="663">
        <f t="shared" si="25"/>
        <v>48</v>
      </c>
      <c r="AC57" s="394" t="b">
        <f>Z57+AA57+AB57=H57</f>
        <v>1</v>
      </c>
    </row>
    <row r="58" spans="1:29" s="394" customFormat="1" ht="18" customHeight="1">
      <c r="A58" s="599" t="s">
        <v>95</v>
      </c>
      <c r="B58" s="600" t="s">
        <v>159</v>
      </c>
      <c r="C58" s="601"/>
      <c r="D58" s="549">
        <v>3</v>
      </c>
      <c r="E58" s="569"/>
      <c r="F58" s="602">
        <f>SUM(F59:F60)</f>
        <v>210</v>
      </c>
      <c r="G58" s="570">
        <f aca="true" t="shared" si="26" ref="G58:P58">SUM(G59:G60)</f>
        <v>7</v>
      </c>
      <c r="H58" s="601">
        <f t="shared" si="26"/>
        <v>56</v>
      </c>
      <c r="I58" s="549">
        <f t="shared" si="26"/>
        <v>16</v>
      </c>
      <c r="J58" s="549">
        <f t="shared" si="26"/>
        <v>24</v>
      </c>
      <c r="K58" s="549"/>
      <c r="L58" s="549">
        <f t="shared" si="26"/>
        <v>16</v>
      </c>
      <c r="M58" s="569"/>
      <c r="N58" s="601">
        <f t="shared" si="26"/>
        <v>14</v>
      </c>
      <c r="O58" s="569"/>
      <c r="P58" s="772">
        <f t="shared" si="26"/>
        <v>140</v>
      </c>
      <c r="Q58" s="553"/>
      <c r="R58" s="555"/>
      <c r="S58" s="556">
        <v>7</v>
      </c>
      <c r="T58" s="778"/>
      <c r="U58" s="394" t="b">
        <f t="shared" si="20"/>
        <v>1</v>
      </c>
      <c r="V58" s="394" t="b">
        <f t="shared" si="21"/>
        <v>1</v>
      </c>
      <c r="W58" s="394" t="b">
        <f t="shared" si="22"/>
        <v>1</v>
      </c>
      <c r="X58" s="394" t="b">
        <f t="shared" si="23"/>
        <v>1</v>
      </c>
      <c r="Z58" s="663">
        <f t="shared" si="25"/>
        <v>0</v>
      </c>
      <c r="AA58" s="663">
        <f t="shared" si="25"/>
        <v>0</v>
      </c>
      <c r="AB58" s="663">
        <f t="shared" si="25"/>
        <v>56</v>
      </c>
      <c r="AC58" s="394" t="b">
        <f>Z58+AA58+AB58=H58</f>
        <v>1</v>
      </c>
    </row>
    <row r="59" spans="1:24" s="394" customFormat="1" ht="18.75">
      <c r="A59" s="513"/>
      <c r="B59" s="557" t="s">
        <v>158</v>
      </c>
      <c r="C59" s="558"/>
      <c r="D59" s="559"/>
      <c r="E59" s="560"/>
      <c r="F59" s="604">
        <f>G59*30</f>
        <v>120</v>
      </c>
      <c r="G59" s="590">
        <v>4</v>
      </c>
      <c r="H59" s="564">
        <f t="shared" si="24"/>
        <v>32</v>
      </c>
      <c r="I59" s="591">
        <v>8</v>
      </c>
      <c r="J59" s="591">
        <v>16</v>
      </c>
      <c r="K59" s="591"/>
      <c r="L59" s="591">
        <v>8</v>
      </c>
      <c r="M59" s="562"/>
      <c r="N59" s="564">
        <f>G59*2</f>
        <v>8</v>
      </c>
      <c r="O59" s="562"/>
      <c r="P59" s="563">
        <f>F59-H59-N59-O59</f>
        <v>80</v>
      </c>
      <c r="Q59" s="564"/>
      <c r="R59" s="562"/>
      <c r="S59" s="563" t="s">
        <v>79</v>
      </c>
      <c r="T59" s="779"/>
      <c r="U59" s="394" t="e">
        <f t="shared" si="20"/>
        <v>#VALUE!</v>
      </c>
      <c r="V59" s="394" t="b">
        <f t="shared" si="21"/>
        <v>1</v>
      </c>
      <c r="W59" s="394" t="b">
        <f t="shared" si="22"/>
        <v>1</v>
      </c>
      <c r="X59" s="394" t="b">
        <f t="shared" si="23"/>
        <v>1</v>
      </c>
    </row>
    <row r="60" spans="1:24" s="394" customFormat="1" ht="18.75">
      <c r="A60" s="514"/>
      <c r="B60" s="557" t="s">
        <v>157</v>
      </c>
      <c r="C60" s="558"/>
      <c r="D60" s="559"/>
      <c r="E60" s="560"/>
      <c r="F60" s="604">
        <f>G60*30</f>
        <v>90</v>
      </c>
      <c r="G60" s="590">
        <v>3</v>
      </c>
      <c r="H60" s="564">
        <f t="shared" si="24"/>
        <v>24</v>
      </c>
      <c r="I60" s="591">
        <v>8</v>
      </c>
      <c r="J60" s="591">
        <v>8</v>
      </c>
      <c r="K60" s="591"/>
      <c r="L60" s="591">
        <v>8</v>
      </c>
      <c r="M60" s="562"/>
      <c r="N60" s="564">
        <f>G60*2</f>
        <v>6</v>
      </c>
      <c r="O60" s="562"/>
      <c r="P60" s="563">
        <f>F60-H60-N60-O60</f>
        <v>60</v>
      </c>
      <c r="Q60" s="564"/>
      <c r="R60" s="562"/>
      <c r="S60" s="563" t="s">
        <v>79</v>
      </c>
      <c r="T60" s="779"/>
      <c r="U60" s="394" t="e">
        <f t="shared" si="20"/>
        <v>#VALUE!</v>
      </c>
      <c r="V60" s="394" t="b">
        <f t="shared" si="21"/>
        <v>1</v>
      </c>
      <c r="W60" s="394" t="b">
        <f t="shared" si="22"/>
        <v>1</v>
      </c>
      <c r="X60" s="394" t="b">
        <f t="shared" si="23"/>
        <v>1</v>
      </c>
    </row>
    <row r="61" spans="1:29" ht="18" customHeight="1" thickBot="1">
      <c r="A61" s="748" t="s">
        <v>211</v>
      </c>
      <c r="B61" s="816" t="s">
        <v>209</v>
      </c>
      <c r="C61" s="710"/>
      <c r="D61" s="708">
        <v>3</v>
      </c>
      <c r="E61" s="709"/>
      <c r="F61" s="749">
        <f>G61*30</f>
        <v>135</v>
      </c>
      <c r="G61" s="750">
        <v>4.5</v>
      </c>
      <c r="H61" s="587">
        <f t="shared" si="24"/>
        <v>36</v>
      </c>
      <c r="I61" s="708"/>
      <c r="J61" s="410">
        <v>16</v>
      </c>
      <c r="K61" s="410">
        <v>4</v>
      </c>
      <c r="L61" s="410">
        <v>16</v>
      </c>
      <c r="M61" s="709"/>
      <c r="N61" s="587">
        <v>8</v>
      </c>
      <c r="O61" s="709"/>
      <c r="P61" s="751">
        <f>F61-H61-N61-O61</f>
        <v>91</v>
      </c>
      <c r="Q61" s="752"/>
      <c r="R61" s="753"/>
      <c r="S61" s="754">
        <v>4.5</v>
      </c>
      <c r="T61" s="786"/>
      <c r="U61" s="394" t="b">
        <f>G61=Q61+R61+S61</f>
        <v>1</v>
      </c>
      <c r="V61" s="394"/>
      <c r="W61" s="394"/>
      <c r="X61" s="394"/>
      <c r="Z61" s="663">
        <f>Q61*8</f>
        <v>0</v>
      </c>
      <c r="AA61" s="663">
        <f>R61*8</f>
        <v>0</v>
      </c>
      <c r="AB61" s="663">
        <f>S61*8</f>
        <v>36</v>
      </c>
      <c r="AC61" s="394" t="b">
        <f>Z61+AA61+AB61=H61</f>
        <v>1</v>
      </c>
    </row>
    <row r="62" spans="1:29" s="48" customFormat="1" ht="18" customHeight="1" thickBot="1">
      <c r="A62" s="964" t="s">
        <v>99</v>
      </c>
      <c r="B62" s="965"/>
      <c r="C62" s="592">
        <v>2</v>
      </c>
      <c r="D62" s="592">
        <v>2</v>
      </c>
      <c r="E62" s="592">
        <v>0</v>
      </c>
      <c r="F62" s="592">
        <f>SUM(F54,F57:F58,F61)</f>
        <v>675</v>
      </c>
      <c r="G62" s="593">
        <f aca="true" t="shared" si="27" ref="G62:S62">SUM(G54,G57:G58,G61)</f>
        <v>22.5</v>
      </c>
      <c r="H62" s="592">
        <f t="shared" si="27"/>
        <v>180</v>
      </c>
      <c r="I62" s="592">
        <f t="shared" si="27"/>
        <v>52</v>
      </c>
      <c r="J62" s="592">
        <f t="shared" si="27"/>
        <v>40</v>
      </c>
      <c r="K62" s="592">
        <f t="shared" si="27"/>
        <v>46</v>
      </c>
      <c r="L62" s="592">
        <f t="shared" si="27"/>
        <v>42</v>
      </c>
      <c r="M62" s="592">
        <f t="shared" si="27"/>
        <v>0</v>
      </c>
      <c r="N62" s="592">
        <f t="shared" si="27"/>
        <v>44</v>
      </c>
      <c r="O62" s="592">
        <f t="shared" si="27"/>
        <v>60</v>
      </c>
      <c r="P62" s="592">
        <f t="shared" si="27"/>
        <v>391</v>
      </c>
      <c r="Q62" s="592">
        <f t="shared" si="27"/>
        <v>0</v>
      </c>
      <c r="R62" s="592">
        <f t="shared" si="27"/>
        <v>0</v>
      </c>
      <c r="S62" s="593">
        <f t="shared" si="27"/>
        <v>22.5</v>
      </c>
      <c r="T62" s="787"/>
      <c r="U62" s="394" t="b">
        <f>G62=Q62+R62+S62</f>
        <v>1</v>
      </c>
      <c r="V62" s="394"/>
      <c r="W62" s="394"/>
      <c r="X62" s="394"/>
      <c r="Z62" s="394"/>
      <c r="AA62" s="394"/>
      <c r="AB62" s="394"/>
      <c r="AC62" s="394"/>
    </row>
    <row r="63" spans="1:29" s="399" customFormat="1" ht="18" customHeight="1">
      <c r="A63" s="719"/>
      <c r="B63" s="456"/>
      <c r="C63" s="457"/>
      <c r="D63" s="457"/>
      <c r="E63" s="457"/>
      <c r="F63" s="457"/>
      <c r="G63" s="457"/>
      <c r="H63" s="457"/>
      <c r="I63" s="720"/>
      <c r="J63" s="720"/>
      <c r="K63" s="720"/>
      <c r="L63" s="720"/>
      <c r="M63" s="720"/>
      <c r="N63" s="720"/>
      <c r="O63" s="720"/>
      <c r="P63" s="720"/>
      <c r="Q63" s="720"/>
      <c r="R63" s="720"/>
      <c r="S63" s="721"/>
      <c r="T63" s="788"/>
      <c r="U63" s="394"/>
      <c r="V63" s="394"/>
      <c r="W63" s="394"/>
      <c r="X63" s="394"/>
      <c r="Z63" s="394"/>
      <c r="AA63" s="394"/>
      <c r="AB63" s="394"/>
      <c r="AC63" s="394"/>
    </row>
    <row r="64" spans="1:29" s="609" customFormat="1" ht="21.75" thickBot="1">
      <c r="A64" s="605" t="s">
        <v>182</v>
      </c>
      <c r="B64" s="458"/>
      <c r="C64" s="459"/>
      <c r="D64" s="459"/>
      <c r="E64" s="459"/>
      <c r="F64" s="460"/>
      <c r="G64" s="460"/>
      <c r="H64" s="461"/>
      <c r="I64" s="606"/>
      <c r="J64" s="606"/>
      <c r="K64" s="606"/>
      <c r="L64" s="606"/>
      <c r="M64" s="606"/>
      <c r="N64" s="606"/>
      <c r="O64" s="606"/>
      <c r="P64" s="607"/>
      <c r="Q64" s="606"/>
      <c r="R64" s="606"/>
      <c r="S64" s="608"/>
      <c r="T64" s="606"/>
      <c r="U64" s="448"/>
      <c r="V64" s="448"/>
      <c r="W64" s="448"/>
      <c r="X64" s="448"/>
      <c r="Z64" s="394"/>
      <c r="AA64" s="394"/>
      <c r="AB64" s="394"/>
      <c r="AC64" s="394"/>
    </row>
    <row r="65" spans="1:29" s="48" customFormat="1" ht="18" customHeight="1">
      <c r="A65" s="594" t="s">
        <v>96</v>
      </c>
      <c r="B65" s="755" t="s">
        <v>150</v>
      </c>
      <c r="C65" s="756">
        <v>3</v>
      </c>
      <c r="D65" s="610"/>
      <c r="E65" s="611"/>
      <c r="F65" s="597">
        <f>G65*30</f>
        <v>150</v>
      </c>
      <c r="G65" s="757">
        <v>5</v>
      </c>
      <c r="H65" s="543">
        <f>I65+J65+K65+L65+M65</f>
        <v>40</v>
      </c>
      <c r="I65" s="610">
        <v>20</v>
      </c>
      <c r="J65" s="610"/>
      <c r="K65" s="610">
        <v>20</v>
      </c>
      <c r="L65" s="610"/>
      <c r="M65" s="611"/>
      <c r="N65" s="543">
        <f>G65*2</f>
        <v>10</v>
      </c>
      <c r="O65" s="611">
        <v>30</v>
      </c>
      <c r="P65" s="546">
        <f>F65-H65-N65-O65</f>
        <v>70</v>
      </c>
      <c r="Q65" s="543"/>
      <c r="R65" s="545"/>
      <c r="S65" s="546">
        <v>5</v>
      </c>
      <c r="T65" s="778"/>
      <c r="U65" s="394" t="b">
        <f aca="true" t="shared" si="28" ref="U65:U71">G65=Q65+R65+S65</f>
        <v>1</v>
      </c>
      <c r="V65" s="394" t="b">
        <f>G65*2=N65</f>
        <v>1</v>
      </c>
      <c r="W65" s="394" t="b">
        <f>G65*8=H65</f>
        <v>1</v>
      </c>
      <c r="X65" s="394" t="b">
        <f aca="true" t="shared" si="29" ref="X65:X71">F65-H65-N65-O65=P65</f>
        <v>1</v>
      </c>
      <c r="Z65" s="663">
        <f aca="true" t="shared" si="30" ref="Z65:AB67">Q65*8</f>
        <v>0</v>
      </c>
      <c r="AA65" s="663">
        <f t="shared" si="30"/>
        <v>0</v>
      </c>
      <c r="AB65" s="663">
        <f t="shared" si="30"/>
        <v>40</v>
      </c>
      <c r="AC65" s="394" t="b">
        <f>Z65+AA65+AB65=H65</f>
        <v>1</v>
      </c>
    </row>
    <row r="66" spans="1:29" s="48" customFormat="1" ht="18.75">
      <c r="A66" s="599" t="s">
        <v>97</v>
      </c>
      <c r="B66" s="600" t="s">
        <v>165</v>
      </c>
      <c r="C66" s="579">
        <v>3</v>
      </c>
      <c r="D66" s="577"/>
      <c r="E66" s="578"/>
      <c r="F66" s="602">
        <f>G66*30</f>
        <v>180</v>
      </c>
      <c r="G66" s="758">
        <v>6</v>
      </c>
      <c r="H66" s="553">
        <f>I66+J66+K66+L66+M66</f>
        <v>48</v>
      </c>
      <c r="I66" s="577">
        <v>16</v>
      </c>
      <c r="J66" s="577">
        <v>10</v>
      </c>
      <c r="K66" s="577">
        <v>22</v>
      </c>
      <c r="L66" s="577"/>
      <c r="M66" s="578"/>
      <c r="N66" s="553">
        <f>G66*2</f>
        <v>12</v>
      </c>
      <c r="O66" s="578">
        <v>30</v>
      </c>
      <c r="P66" s="556">
        <f>F66-H66-N66-O66</f>
        <v>90</v>
      </c>
      <c r="Q66" s="553"/>
      <c r="R66" s="555"/>
      <c r="S66" s="556">
        <v>6</v>
      </c>
      <c r="T66" s="778"/>
      <c r="U66" s="394" t="b">
        <f t="shared" si="28"/>
        <v>1</v>
      </c>
      <c r="V66" s="394" t="b">
        <f>G66*2=N66</f>
        <v>1</v>
      </c>
      <c r="W66" s="394" t="b">
        <f>G66*8=H66</f>
        <v>1</v>
      </c>
      <c r="X66" s="394" t="b">
        <f t="shared" si="29"/>
        <v>1</v>
      </c>
      <c r="Z66" s="663">
        <f t="shared" si="30"/>
        <v>0</v>
      </c>
      <c r="AA66" s="663">
        <f t="shared" si="30"/>
        <v>0</v>
      </c>
      <c r="AB66" s="663">
        <f t="shared" si="30"/>
        <v>48</v>
      </c>
      <c r="AC66" s="394" t="b">
        <f>Z66+AA66+AB66=H66</f>
        <v>1</v>
      </c>
    </row>
    <row r="67" spans="1:29" s="48" customFormat="1" ht="18" customHeight="1">
      <c r="A67" s="599" t="s">
        <v>98</v>
      </c>
      <c r="B67" s="600" t="s">
        <v>151</v>
      </c>
      <c r="C67" s="601"/>
      <c r="D67" s="577">
        <v>3</v>
      </c>
      <c r="E67" s="578"/>
      <c r="F67" s="602">
        <f>SUM(F68:F69)</f>
        <v>210</v>
      </c>
      <c r="G67" s="570">
        <f aca="true" t="shared" si="31" ref="G67:P67">SUM(G68:G69)</f>
        <v>7</v>
      </c>
      <c r="H67" s="601">
        <f t="shared" si="31"/>
        <v>56</v>
      </c>
      <c r="I67" s="549">
        <f t="shared" si="31"/>
        <v>16</v>
      </c>
      <c r="J67" s="549">
        <f t="shared" si="31"/>
        <v>24</v>
      </c>
      <c r="K67" s="549"/>
      <c r="L67" s="549">
        <f t="shared" si="31"/>
        <v>16</v>
      </c>
      <c r="M67" s="569"/>
      <c r="N67" s="601">
        <f t="shared" si="31"/>
        <v>14</v>
      </c>
      <c r="O67" s="569"/>
      <c r="P67" s="772">
        <f t="shared" si="31"/>
        <v>140</v>
      </c>
      <c r="Q67" s="553"/>
      <c r="R67" s="555"/>
      <c r="S67" s="556">
        <v>7</v>
      </c>
      <c r="T67" s="778"/>
      <c r="U67" s="394" t="b">
        <f t="shared" si="28"/>
        <v>1</v>
      </c>
      <c r="V67" s="394" t="b">
        <f>G67*2=N67</f>
        <v>1</v>
      </c>
      <c r="W67" s="394" t="b">
        <f>G67*8=H67</f>
        <v>1</v>
      </c>
      <c r="X67" s="394" t="b">
        <f t="shared" si="29"/>
        <v>1</v>
      </c>
      <c r="Z67" s="663">
        <f t="shared" si="30"/>
        <v>0</v>
      </c>
      <c r="AA67" s="663">
        <f t="shared" si="30"/>
        <v>0</v>
      </c>
      <c r="AB67" s="663">
        <f t="shared" si="30"/>
        <v>56</v>
      </c>
      <c r="AC67" s="394" t="b">
        <f>Z67+AA67+AB67=H67</f>
        <v>1</v>
      </c>
    </row>
    <row r="68" spans="1:29" s="48" customFormat="1" ht="18" customHeight="1">
      <c r="A68" s="513"/>
      <c r="B68" s="557" t="s">
        <v>162</v>
      </c>
      <c r="C68" s="558"/>
      <c r="D68" s="559"/>
      <c r="E68" s="560"/>
      <c r="F68" s="604">
        <f>G68*30</f>
        <v>90</v>
      </c>
      <c r="G68" s="614">
        <v>3</v>
      </c>
      <c r="H68" s="564">
        <f>I68+J68+K68+L68+M68</f>
        <v>24</v>
      </c>
      <c r="I68" s="613">
        <v>8</v>
      </c>
      <c r="J68" s="613">
        <v>8</v>
      </c>
      <c r="K68" s="613"/>
      <c r="L68" s="613">
        <v>8</v>
      </c>
      <c r="M68" s="614"/>
      <c r="N68" s="564">
        <f>G68*2</f>
        <v>6</v>
      </c>
      <c r="O68" s="614"/>
      <c r="P68" s="563">
        <f>F68-H68-N68-O68</f>
        <v>60</v>
      </c>
      <c r="Q68" s="553"/>
      <c r="R68" s="555"/>
      <c r="S68" s="556" t="s">
        <v>79</v>
      </c>
      <c r="T68" s="778"/>
      <c r="U68" s="394" t="e">
        <f t="shared" si="28"/>
        <v>#VALUE!</v>
      </c>
      <c r="V68" s="394" t="b">
        <f>G68*2=N68</f>
        <v>1</v>
      </c>
      <c r="W68" s="394" t="b">
        <f>G68*8=H68</f>
        <v>1</v>
      </c>
      <c r="X68" s="394" t="b">
        <f t="shared" si="29"/>
        <v>1</v>
      </c>
      <c r="Z68" s="394"/>
      <c r="AA68" s="394"/>
      <c r="AB68" s="394"/>
      <c r="AC68" s="394"/>
    </row>
    <row r="69" spans="1:29" s="48" customFormat="1" ht="18" customHeight="1">
      <c r="A69" s="514"/>
      <c r="B69" s="557" t="s">
        <v>169</v>
      </c>
      <c r="C69" s="558"/>
      <c r="D69" s="559"/>
      <c r="E69" s="560"/>
      <c r="F69" s="604">
        <f>G69*30</f>
        <v>120</v>
      </c>
      <c r="G69" s="614">
        <v>4</v>
      </c>
      <c r="H69" s="564">
        <f>I69+J69+K69+L69+M69</f>
        <v>32</v>
      </c>
      <c r="I69" s="613">
        <v>8</v>
      </c>
      <c r="J69" s="613">
        <v>16</v>
      </c>
      <c r="K69" s="613"/>
      <c r="L69" s="613">
        <v>8</v>
      </c>
      <c r="M69" s="614"/>
      <c r="N69" s="564">
        <f>G69*2</f>
        <v>8</v>
      </c>
      <c r="O69" s="614"/>
      <c r="P69" s="563">
        <f>F69-H69-N69-O69</f>
        <v>80</v>
      </c>
      <c r="Q69" s="601"/>
      <c r="R69" s="578"/>
      <c r="S69" s="763" t="s">
        <v>79</v>
      </c>
      <c r="T69" s="789"/>
      <c r="U69" s="394" t="e">
        <f t="shared" si="28"/>
        <v>#VALUE!</v>
      </c>
      <c r="V69" s="394" t="b">
        <f>G69*2=N69</f>
        <v>1</v>
      </c>
      <c r="W69" s="394" t="b">
        <f>G69*8=H69</f>
        <v>1</v>
      </c>
      <c r="X69" s="394" t="b">
        <f t="shared" si="29"/>
        <v>1</v>
      </c>
      <c r="Z69" s="394"/>
      <c r="AA69" s="394"/>
      <c r="AB69" s="394"/>
      <c r="AC69" s="394"/>
    </row>
    <row r="70" spans="1:29" s="417" customFormat="1" ht="18" customHeight="1" thickBot="1">
      <c r="A70" s="748" t="s">
        <v>212</v>
      </c>
      <c r="B70" s="816" t="s">
        <v>209</v>
      </c>
      <c r="C70" s="437"/>
      <c r="D70" s="438">
        <v>3</v>
      </c>
      <c r="E70" s="439"/>
      <c r="F70" s="440">
        <f>G70*30</f>
        <v>135</v>
      </c>
      <c r="G70" s="750">
        <v>4.5</v>
      </c>
      <c r="H70" s="587">
        <f>I70+J70+K70+L70+M70</f>
        <v>36</v>
      </c>
      <c r="I70" s="759"/>
      <c r="J70" s="410">
        <v>16</v>
      </c>
      <c r="K70" s="410">
        <v>4</v>
      </c>
      <c r="L70" s="410">
        <v>16</v>
      </c>
      <c r="M70" s="760"/>
      <c r="N70" s="587">
        <v>8</v>
      </c>
      <c r="O70" s="760"/>
      <c r="P70" s="761">
        <f>F70-H70-N70-O70</f>
        <v>91</v>
      </c>
      <c r="Q70" s="413"/>
      <c r="R70" s="762"/>
      <c r="S70" s="764">
        <v>4.5</v>
      </c>
      <c r="T70" s="790"/>
      <c r="U70" s="394" t="b">
        <f t="shared" si="28"/>
        <v>1</v>
      </c>
      <c r="V70" s="394"/>
      <c r="W70" s="394"/>
      <c r="X70" s="394" t="b">
        <f t="shared" si="29"/>
        <v>1</v>
      </c>
      <c r="Z70" s="663">
        <f>Q70*8</f>
        <v>0</v>
      </c>
      <c r="AA70" s="663">
        <f>R70*8</f>
        <v>0</v>
      </c>
      <c r="AB70" s="663">
        <f>S70*8</f>
        <v>36</v>
      </c>
      <c r="AC70" s="394" t="b">
        <f>Z70+AA70+AB70=H70</f>
        <v>1</v>
      </c>
    </row>
    <row r="71" spans="1:29" s="419" customFormat="1" ht="19.5" customHeight="1" thickBot="1">
      <c r="A71" s="962" t="s">
        <v>99</v>
      </c>
      <c r="B71" s="963"/>
      <c r="C71" s="418">
        <v>2</v>
      </c>
      <c r="D71" s="418">
        <v>2</v>
      </c>
      <c r="E71" s="418">
        <v>0</v>
      </c>
      <c r="F71" s="418">
        <f>F65+F66+F67+F70</f>
        <v>675</v>
      </c>
      <c r="G71" s="501">
        <f aca="true" t="shared" si="32" ref="G71:S71">G65+G66+G67+G70</f>
        <v>22.5</v>
      </c>
      <c r="H71" s="418">
        <f t="shared" si="32"/>
        <v>180</v>
      </c>
      <c r="I71" s="418">
        <f t="shared" si="32"/>
        <v>52</v>
      </c>
      <c r="J71" s="418">
        <f t="shared" si="32"/>
        <v>50</v>
      </c>
      <c r="K71" s="418">
        <f t="shared" si="32"/>
        <v>46</v>
      </c>
      <c r="L71" s="418">
        <f t="shared" si="32"/>
        <v>32</v>
      </c>
      <c r="M71" s="418">
        <f t="shared" si="32"/>
        <v>0</v>
      </c>
      <c r="N71" s="418">
        <f t="shared" si="32"/>
        <v>44</v>
      </c>
      <c r="O71" s="418">
        <f t="shared" si="32"/>
        <v>60</v>
      </c>
      <c r="P71" s="418">
        <f t="shared" si="32"/>
        <v>391</v>
      </c>
      <c r="Q71" s="418">
        <f t="shared" si="32"/>
        <v>0</v>
      </c>
      <c r="R71" s="418">
        <f t="shared" si="32"/>
        <v>0</v>
      </c>
      <c r="S71" s="501">
        <f t="shared" si="32"/>
        <v>22.5</v>
      </c>
      <c r="T71" s="791"/>
      <c r="U71" s="394" t="b">
        <f t="shared" si="28"/>
        <v>1</v>
      </c>
      <c r="V71" s="394"/>
      <c r="W71" s="394"/>
      <c r="X71" s="394" t="b">
        <f t="shared" si="29"/>
        <v>1</v>
      </c>
      <c r="Z71" s="394"/>
      <c r="AA71" s="394"/>
      <c r="AB71" s="394"/>
      <c r="AC71" s="394"/>
    </row>
    <row r="72" spans="1:29" s="419" customFormat="1" ht="19.5" customHeight="1">
      <c r="A72" s="454"/>
      <c r="B72" s="664"/>
      <c r="C72" s="455"/>
      <c r="D72" s="455"/>
      <c r="E72" s="455"/>
      <c r="F72" s="455"/>
      <c r="G72" s="650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651"/>
      <c r="T72" s="792"/>
      <c r="U72" s="394"/>
      <c r="V72" s="394"/>
      <c r="W72" s="394"/>
      <c r="X72" s="394"/>
      <c r="Z72" s="394"/>
      <c r="AA72" s="394"/>
      <c r="AB72" s="394"/>
      <c r="AC72" s="394"/>
    </row>
    <row r="73" spans="1:29" s="419" customFormat="1" ht="19.5" customHeight="1" thickBot="1">
      <c r="A73" s="605" t="s">
        <v>191</v>
      </c>
      <c r="B73" s="744"/>
      <c r="C73" s="459"/>
      <c r="D73" s="459"/>
      <c r="E73" s="459"/>
      <c r="F73" s="460"/>
      <c r="G73" s="460"/>
      <c r="H73" s="461"/>
      <c r="I73" s="606"/>
      <c r="J73" s="606"/>
      <c r="K73" s="606"/>
      <c r="L73" s="606"/>
      <c r="M73" s="606"/>
      <c r="N73" s="606"/>
      <c r="O73" s="606"/>
      <c r="P73" s="607"/>
      <c r="Q73" s="606"/>
      <c r="R73" s="606"/>
      <c r="S73" s="608"/>
      <c r="T73" s="606"/>
      <c r="U73" s="448"/>
      <c r="V73" s="448"/>
      <c r="W73" s="448"/>
      <c r="X73" s="448"/>
      <c r="Y73" s="609"/>
      <c r="Z73" s="394"/>
      <c r="AA73" s="394"/>
      <c r="AB73" s="394"/>
      <c r="AC73" s="394"/>
    </row>
    <row r="74" spans="1:29" s="419" customFormat="1" ht="19.5" customHeight="1">
      <c r="A74" s="765" t="s">
        <v>192</v>
      </c>
      <c r="B74" s="766" t="s">
        <v>187</v>
      </c>
      <c r="C74" s="756">
        <v>3</v>
      </c>
      <c r="D74" s="539"/>
      <c r="E74" s="596"/>
      <c r="F74" s="597">
        <f>G74*30</f>
        <v>150</v>
      </c>
      <c r="G74" s="598">
        <v>5</v>
      </c>
      <c r="H74" s="543">
        <f>I74+J74+K74+L74+M74</f>
        <v>40</v>
      </c>
      <c r="I74" s="539">
        <v>20</v>
      </c>
      <c r="J74" s="539"/>
      <c r="K74" s="539">
        <v>20</v>
      </c>
      <c r="L74" s="539"/>
      <c r="M74" s="596"/>
      <c r="N74" s="756">
        <f>G74*2</f>
        <v>10</v>
      </c>
      <c r="O74" s="596">
        <v>30</v>
      </c>
      <c r="P74" s="546">
        <f>F74-H74-N74-O74</f>
        <v>70</v>
      </c>
      <c r="Q74" s="543"/>
      <c r="R74" s="545"/>
      <c r="S74" s="546">
        <v>5</v>
      </c>
      <c r="T74" s="778"/>
      <c r="U74" s="394" t="b">
        <f>G74=Q74+R74+S74</f>
        <v>1</v>
      </c>
      <c r="V74" s="394" t="b">
        <f>G74*2=N74</f>
        <v>1</v>
      </c>
      <c r="W74" s="394" t="b">
        <f>G74*8=H74</f>
        <v>1</v>
      </c>
      <c r="X74" s="394" t="b">
        <f>F74-H74-N74-O74=P74</f>
        <v>1</v>
      </c>
      <c r="Y74" s="48"/>
      <c r="Z74" s="663">
        <f aca="true" t="shared" si="33" ref="Z74:AB77">Q74*8</f>
        <v>0</v>
      </c>
      <c r="AA74" s="663">
        <f t="shared" si="33"/>
        <v>0</v>
      </c>
      <c r="AB74" s="663">
        <f t="shared" si="33"/>
        <v>40</v>
      </c>
      <c r="AC74" s="394" t="b">
        <f>Z74+AA74+AB74=H74</f>
        <v>1</v>
      </c>
    </row>
    <row r="75" spans="1:29" s="419" customFormat="1" ht="19.5" customHeight="1">
      <c r="A75" s="745" t="s">
        <v>193</v>
      </c>
      <c r="B75" s="574" t="s">
        <v>188</v>
      </c>
      <c r="C75" s="601">
        <v>3</v>
      </c>
      <c r="D75" s="549"/>
      <c r="E75" s="569"/>
      <c r="F75" s="602">
        <f>G75*30</f>
        <v>180</v>
      </c>
      <c r="G75" s="570">
        <v>6</v>
      </c>
      <c r="H75" s="553">
        <f>I75+J75+K75+L75+M75</f>
        <v>48</v>
      </c>
      <c r="I75" s="549">
        <v>16</v>
      </c>
      <c r="J75" s="549">
        <v>10</v>
      </c>
      <c r="K75" s="549">
        <v>22</v>
      </c>
      <c r="L75" s="549"/>
      <c r="M75" s="569"/>
      <c r="N75" s="601">
        <f>G75*2</f>
        <v>12</v>
      </c>
      <c r="O75" s="569">
        <v>30</v>
      </c>
      <c r="P75" s="556">
        <f>F75-H75-N75-O75</f>
        <v>90</v>
      </c>
      <c r="Q75" s="553"/>
      <c r="R75" s="555"/>
      <c r="S75" s="556">
        <v>6</v>
      </c>
      <c r="T75" s="778"/>
      <c r="U75" s="394" t="b">
        <f>G75=Q75+R75+S75</f>
        <v>1</v>
      </c>
      <c r="V75" s="394" t="b">
        <f>G75*2=N75</f>
        <v>1</v>
      </c>
      <c r="W75" s="394" t="b">
        <f>G75*8=H75</f>
        <v>1</v>
      </c>
      <c r="X75" s="394" t="b">
        <f>F75-H75-N75-O75=P75</f>
        <v>1</v>
      </c>
      <c r="Y75" s="48"/>
      <c r="Z75" s="663">
        <f t="shared" si="33"/>
        <v>0</v>
      </c>
      <c r="AA75" s="663">
        <f t="shared" si="33"/>
        <v>0</v>
      </c>
      <c r="AB75" s="663">
        <f t="shared" si="33"/>
        <v>48</v>
      </c>
      <c r="AC75" s="394" t="b">
        <f>Z75+AA75+AB75=H75</f>
        <v>1</v>
      </c>
    </row>
    <row r="76" spans="1:29" s="419" customFormat="1" ht="19.5" customHeight="1">
      <c r="A76" s="745" t="s">
        <v>194</v>
      </c>
      <c r="B76" s="574" t="s">
        <v>189</v>
      </c>
      <c r="C76" s="601"/>
      <c r="D76" s="549">
        <v>3</v>
      </c>
      <c r="E76" s="569"/>
      <c r="F76" s="602">
        <f>G76*30</f>
        <v>210</v>
      </c>
      <c r="G76" s="570">
        <v>7</v>
      </c>
      <c r="H76" s="553">
        <f>I76+J76+K76+L76+M76</f>
        <v>56</v>
      </c>
      <c r="I76" s="549">
        <v>16</v>
      </c>
      <c r="J76" s="549">
        <v>16</v>
      </c>
      <c r="K76" s="549">
        <v>24</v>
      </c>
      <c r="L76" s="549"/>
      <c r="M76" s="569"/>
      <c r="N76" s="601">
        <f>G76*2</f>
        <v>14</v>
      </c>
      <c r="O76" s="569"/>
      <c r="P76" s="556">
        <f>F76-H76-N76-O76</f>
        <v>140</v>
      </c>
      <c r="Q76" s="553"/>
      <c r="R76" s="555"/>
      <c r="S76" s="556">
        <v>7</v>
      </c>
      <c r="T76" s="778"/>
      <c r="U76" s="394" t="b">
        <f>G76=Q76+R76+S76</f>
        <v>1</v>
      </c>
      <c r="V76" s="394" t="b">
        <f>G76*2=N76</f>
        <v>1</v>
      </c>
      <c r="W76" s="394" t="b">
        <f>G76*8=H76</f>
        <v>1</v>
      </c>
      <c r="X76" s="394" t="b">
        <f>F76-H76-N76-O76=P76</f>
        <v>1</v>
      </c>
      <c r="Y76" s="48"/>
      <c r="Z76" s="663">
        <f t="shared" si="33"/>
        <v>0</v>
      </c>
      <c r="AA76" s="663">
        <f t="shared" si="33"/>
        <v>0</v>
      </c>
      <c r="AB76" s="663">
        <f t="shared" si="33"/>
        <v>56</v>
      </c>
      <c r="AC76" s="394" t="b">
        <f>Z76+AA76+AB76=H76</f>
        <v>1</v>
      </c>
    </row>
    <row r="77" spans="1:29" s="419" customFormat="1" ht="19.5" customHeight="1" thickBot="1">
      <c r="A77" s="767" t="s">
        <v>195</v>
      </c>
      <c r="B77" s="768" t="s">
        <v>190</v>
      </c>
      <c r="C77" s="434"/>
      <c r="D77" s="435">
        <v>3</v>
      </c>
      <c r="E77" s="436"/>
      <c r="F77" s="625">
        <f>G77*30</f>
        <v>135</v>
      </c>
      <c r="G77" s="698">
        <v>4.5</v>
      </c>
      <c r="H77" s="587">
        <f>I77+J77+K77+L77+M77</f>
        <v>36</v>
      </c>
      <c r="I77" s="410"/>
      <c r="J77" s="410">
        <v>16</v>
      </c>
      <c r="K77" s="410">
        <v>4</v>
      </c>
      <c r="L77" s="410">
        <v>16</v>
      </c>
      <c r="M77" s="411"/>
      <c r="N77" s="612">
        <v>8</v>
      </c>
      <c r="O77" s="411"/>
      <c r="P77" s="588">
        <f>F77-H77-N77-O77</f>
        <v>91</v>
      </c>
      <c r="Q77" s="412"/>
      <c r="R77" s="769"/>
      <c r="S77" s="770">
        <v>4.5</v>
      </c>
      <c r="T77" s="793"/>
      <c r="U77" s="394" t="b">
        <f>G77=Q77+R77+S77</f>
        <v>1</v>
      </c>
      <c r="V77" s="394"/>
      <c r="W77" s="394"/>
      <c r="X77" s="394" t="b">
        <f>F77-H77-N77-O77=P77</f>
        <v>1</v>
      </c>
      <c r="Y77" s="417"/>
      <c r="Z77" s="663">
        <f t="shared" si="33"/>
        <v>0</v>
      </c>
      <c r="AA77" s="663">
        <f t="shared" si="33"/>
        <v>0</v>
      </c>
      <c r="AB77" s="663">
        <f t="shared" si="33"/>
        <v>36</v>
      </c>
      <c r="AC77" s="394" t="b">
        <f>Z77+AA77+AB77=H77</f>
        <v>1</v>
      </c>
    </row>
    <row r="78" spans="1:29" s="419" customFormat="1" ht="19.5" customHeight="1" thickBot="1">
      <c r="A78" s="970" t="s">
        <v>99</v>
      </c>
      <c r="B78" s="971"/>
      <c r="C78" s="746">
        <v>2</v>
      </c>
      <c r="D78" s="746">
        <v>2</v>
      </c>
      <c r="E78" s="746">
        <v>0</v>
      </c>
      <c r="F78" s="746">
        <f>SUM(F74:F77)</f>
        <v>675</v>
      </c>
      <c r="G78" s="747">
        <f aca="true" t="shared" si="34" ref="G78:S78">SUM(G74:G77)</f>
        <v>22.5</v>
      </c>
      <c r="H78" s="746">
        <f t="shared" si="34"/>
        <v>180</v>
      </c>
      <c r="I78" s="746">
        <f t="shared" si="34"/>
        <v>52</v>
      </c>
      <c r="J78" s="746">
        <f t="shared" si="34"/>
        <v>42</v>
      </c>
      <c r="K78" s="746">
        <f t="shared" si="34"/>
        <v>70</v>
      </c>
      <c r="L78" s="746">
        <f t="shared" si="34"/>
        <v>16</v>
      </c>
      <c r="M78" s="746">
        <f t="shared" si="34"/>
        <v>0</v>
      </c>
      <c r="N78" s="746">
        <f t="shared" si="34"/>
        <v>44</v>
      </c>
      <c r="O78" s="746">
        <f t="shared" si="34"/>
        <v>60</v>
      </c>
      <c r="P78" s="746">
        <f t="shared" si="34"/>
        <v>391</v>
      </c>
      <c r="Q78" s="746">
        <f t="shared" si="34"/>
        <v>0</v>
      </c>
      <c r="R78" s="746">
        <f t="shared" si="34"/>
        <v>0</v>
      </c>
      <c r="S78" s="747">
        <f t="shared" si="34"/>
        <v>22.5</v>
      </c>
      <c r="T78" s="794"/>
      <c r="U78" s="394" t="b">
        <f>G78=Q78+R78+S78</f>
        <v>1</v>
      </c>
      <c r="V78" s="394"/>
      <c r="W78" s="394"/>
      <c r="X78" s="394" t="b">
        <f>F78-H78-N78-O78=P78</f>
        <v>1</v>
      </c>
      <c r="Z78" s="394"/>
      <c r="AA78" s="394"/>
      <c r="AB78" s="394"/>
      <c r="AC78" s="394"/>
    </row>
    <row r="79" spans="1:29" s="419" customFormat="1" ht="19.5" customHeight="1">
      <c r="A79" s="454"/>
      <c r="B79" s="649"/>
      <c r="C79" s="455"/>
      <c r="D79" s="455"/>
      <c r="E79" s="455"/>
      <c r="F79" s="455"/>
      <c r="G79" s="650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651"/>
      <c r="T79" s="792"/>
      <c r="U79" s="394"/>
      <c r="V79" s="394"/>
      <c r="W79" s="394"/>
      <c r="X79" s="394"/>
      <c r="Z79" s="394"/>
      <c r="AA79" s="394"/>
      <c r="AB79" s="394"/>
      <c r="AC79" s="394"/>
    </row>
    <row r="80" spans="1:29" s="419" customFormat="1" ht="21.75" thickBot="1">
      <c r="A80" s="642" t="s">
        <v>186</v>
      </c>
      <c r="B80" s="652"/>
      <c r="C80" s="643"/>
      <c r="D80" s="643"/>
      <c r="E80" s="643"/>
      <c r="F80" s="644"/>
      <c r="G80" s="644"/>
      <c r="H80" s="645"/>
      <c r="I80" s="646"/>
      <c r="J80" s="646"/>
      <c r="K80" s="646"/>
      <c r="L80" s="646"/>
      <c r="M80" s="646"/>
      <c r="N80" s="646"/>
      <c r="O80" s="646"/>
      <c r="P80" s="647"/>
      <c r="Q80" s="646"/>
      <c r="R80" s="646"/>
      <c r="S80" s="648"/>
      <c r="T80" s="606"/>
      <c r="U80" s="448"/>
      <c r="V80" s="448"/>
      <c r="W80" s="448"/>
      <c r="X80" s="448"/>
      <c r="Y80" s="609"/>
      <c r="Z80" s="394"/>
      <c r="AA80" s="394"/>
      <c r="AB80" s="394"/>
      <c r="AC80" s="394"/>
    </row>
    <row r="81" spans="1:29" s="609" customFormat="1" ht="21.75" thickBot="1">
      <c r="A81" s="813" t="s">
        <v>210</v>
      </c>
      <c r="B81" s="653" t="s">
        <v>177</v>
      </c>
      <c r="C81" s="655">
        <v>3</v>
      </c>
      <c r="D81" s="656">
        <v>3</v>
      </c>
      <c r="E81" s="657"/>
      <c r="F81" s="597">
        <f>G81*30</f>
        <v>675</v>
      </c>
      <c r="G81" s="811">
        <v>22.5</v>
      </c>
      <c r="H81" s="543">
        <f>I81+J81+K81+L81+M81</f>
        <v>180</v>
      </c>
      <c r="I81" s="656">
        <v>52</v>
      </c>
      <c r="J81" s="656">
        <v>40</v>
      </c>
      <c r="K81" s="656">
        <v>46</v>
      </c>
      <c r="L81" s="656">
        <v>42</v>
      </c>
      <c r="M81" s="657"/>
      <c r="N81" s="756">
        <v>44</v>
      </c>
      <c r="O81" s="657">
        <v>60</v>
      </c>
      <c r="P81" s="546">
        <f>F81-H81-N81-O81</f>
        <v>391</v>
      </c>
      <c r="Q81" s="655"/>
      <c r="R81" s="657"/>
      <c r="S81" s="654">
        <f>S62</f>
        <v>22.5</v>
      </c>
      <c r="T81" s="795"/>
      <c r="U81" s="394" t="b">
        <f>G81=Q81+R81+S81</f>
        <v>1</v>
      </c>
      <c r="V81" s="394" t="b">
        <f>G81*2-1=N81</f>
        <v>1</v>
      </c>
      <c r="W81" s="394" t="b">
        <f>G81*8=H81</f>
        <v>1</v>
      </c>
      <c r="X81" s="394" t="b">
        <f>F81-H81-N81-O81=P81</f>
        <v>1</v>
      </c>
      <c r="Y81" s="419"/>
      <c r="Z81" s="663">
        <f>Q81*8</f>
        <v>0</v>
      </c>
      <c r="AA81" s="663">
        <f>R81*8</f>
        <v>0</v>
      </c>
      <c r="AB81" s="663">
        <f>S81*8</f>
        <v>180</v>
      </c>
      <c r="AC81" s="394" t="b">
        <f>Z81+AA81+AB81=H81</f>
        <v>1</v>
      </c>
    </row>
    <row r="82" spans="1:29" s="419" customFormat="1" ht="19.5" thickBot="1">
      <c r="A82" s="962" t="s">
        <v>99</v>
      </c>
      <c r="B82" s="963"/>
      <c r="C82" s="418">
        <v>2</v>
      </c>
      <c r="D82" s="418">
        <v>2</v>
      </c>
      <c r="E82" s="418">
        <v>0</v>
      </c>
      <c r="F82" s="418">
        <f>F81</f>
        <v>675</v>
      </c>
      <c r="G82" s="501">
        <f aca="true" t="shared" si="35" ref="G82:S82">G81</f>
        <v>22.5</v>
      </c>
      <c r="H82" s="418">
        <f t="shared" si="35"/>
        <v>180</v>
      </c>
      <c r="I82" s="418">
        <f t="shared" si="35"/>
        <v>52</v>
      </c>
      <c r="J82" s="418">
        <f t="shared" si="35"/>
        <v>40</v>
      </c>
      <c r="K82" s="418">
        <f t="shared" si="35"/>
        <v>46</v>
      </c>
      <c r="L82" s="418">
        <f t="shared" si="35"/>
        <v>42</v>
      </c>
      <c r="M82" s="418">
        <f t="shared" si="35"/>
        <v>0</v>
      </c>
      <c r="N82" s="418">
        <f t="shared" si="35"/>
        <v>44</v>
      </c>
      <c r="O82" s="418">
        <f t="shared" si="35"/>
        <v>60</v>
      </c>
      <c r="P82" s="418">
        <f t="shared" si="35"/>
        <v>391</v>
      </c>
      <c r="Q82" s="418">
        <f t="shared" si="35"/>
        <v>0</v>
      </c>
      <c r="R82" s="418">
        <f t="shared" si="35"/>
        <v>0</v>
      </c>
      <c r="S82" s="501">
        <f t="shared" si="35"/>
        <v>22.5</v>
      </c>
      <c r="T82" s="791"/>
      <c r="U82" s="394" t="b">
        <f>G82=Q82+R82+S82</f>
        <v>1</v>
      </c>
      <c r="V82" s="394" t="b">
        <f>G82*2-1=N82</f>
        <v>1</v>
      </c>
      <c r="W82" s="394" t="b">
        <f>G82*8=H82</f>
        <v>1</v>
      </c>
      <c r="X82" s="394" t="b">
        <f>F82-H82-N82-O82=P82</f>
        <v>1</v>
      </c>
      <c r="Z82" s="394"/>
      <c r="AA82" s="394"/>
      <c r="AB82" s="394"/>
      <c r="AC82" s="394"/>
    </row>
    <row r="83" spans="1:29" s="419" customFormat="1" ht="19.5" customHeight="1" thickBot="1">
      <c r="A83" s="960" t="s">
        <v>20</v>
      </c>
      <c r="B83" s="961"/>
      <c r="C83" s="519">
        <f aca="true" t="shared" si="36" ref="C83:S83">C51+C62</f>
        <v>7</v>
      </c>
      <c r="D83" s="519">
        <f t="shared" si="36"/>
        <v>13</v>
      </c>
      <c r="E83" s="519">
        <f t="shared" si="36"/>
        <v>0</v>
      </c>
      <c r="F83" s="519">
        <f t="shared" si="36"/>
        <v>2700</v>
      </c>
      <c r="G83" s="519">
        <f t="shared" si="36"/>
        <v>90</v>
      </c>
      <c r="H83" s="519">
        <f t="shared" si="36"/>
        <v>618</v>
      </c>
      <c r="I83" s="519">
        <f t="shared" si="36"/>
        <v>232</v>
      </c>
      <c r="J83" s="519">
        <f t="shared" si="36"/>
        <v>134</v>
      </c>
      <c r="K83" s="519">
        <f t="shared" si="36"/>
        <v>194</v>
      </c>
      <c r="L83" s="519">
        <f t="shared" si="36"/>
        <v>58</v>
      </c>
      <c r="M83" s="519">
        <f t="shared" si="36"/>
        <v>0</v>
      </c>
      <c r="N83" s="519">
        <f t="shared" si="36"/>
        <v>146</v>
      </c>
      <c r="O83" s="519">
        <f t="shared" si="36"/>
        <v>210</v>
      </c>
      <c r="P83" s="519">
        <f t="shared" si="36"/>
        <v>1726</v>
      </c>
      <c r="Q83" s="519">
        <f t="shared" si="36"/>
        <v>30</v>
      </c>
      <c r="R83" s="523">
        <f t="shared" si="36"/>
        <v>34.5</v>
      </c>
      <c r="S83" s="523">
        <f t="shared" si="36"/>
        <v>25.5</v>
      </c>
      <c r="T83" s="796"/>
      <c r="U83" s="394" t="b">
        <f>G83=Q83+R83+S83</f>
        <v>1</v>
      </c>
      <c r="V83" s="394"/>
      <c r="W83" s="394"/>
      <c r="X83" s="394" t="b">
        <f>F83-H83-N83-O83=P83</f>
        <v>1</v>
      </c>
      <c r="Z83" s="532">
        <f>SUM(Z12:Z61)</f>
        <v>232</v>
      </c>
      <c r="AA83" s="532">
        <f>SUM(AA12:AA61)</f>
        <v>206</v>
      </c>
      <c r="AB83" s="532">
        <f>SUM(AB12:AB61)</f>
        <v>180</v>
      </c>
      <c r="AC83" s="394" t="b">
        <f>Z83+AA83+AB83=H83</f>
        <v>1</v>
      </c>
    </row>
    <row r="84" spans="1:29" s="419" customFormat="1" ht="30" customHeight="1">
      <c r="A84" s="520"/>
      <c r="B84" s="520"/>
      <c r="C84" s="521"/>
      <c r="D84" s="521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2"/>
      <c r="V84" s="522"/>
      <c r="W84" s="522"/>
      <c r="X84" s="522"/>
      <c r="Y84" s="522"/>
      <c r="Z84" s="533">
        <f>Z83/Z10</f>
        <v>14.5</v>
      </c>
      <c r="AA84" s="533">
        <f>AA83/AA10</f>
        <v>13.733333333333333</v>
      </c>
      <c r="AB84" s="533">
        <f>AB83/AB10</f>
        <v>12.857142857142858</v>
      </c>
      <c r="AC84" s="522"/>
    </row>
    <row r="85" spans="1:29" s="522" customFormat="1" ht="17.25">
      <c r="A85" s="90" t="s">
        <v>4</v>
      </c>
      <c r="B85" s="98"/>
      <c r="C85" s="98"/>
      <c r="D85" s="98"/>
      <c r="E85" s="98"/>
      <c r="F85" s="98"/>
      <c r="G85" s="98"/>
      <c r="H85" s="98"/>
      <c r="I85" s="98"/>
      <c r="J85" s="90"/>
      <c r="K85" s="91"/>
      <c r="L85" s="91"/>
      <c r="M85" s="90"/>
      <c r="N85" s="90"/>
      <c r="O85" s="90"/>
      <c r="P85" s="90"/>
      <c r="Q85" s="90"/>
      <c r="R85" s="90"/>
      <c r="S85" s="92"/>
      <c r="T85" s="92"/>
      <c r="U85" s="1"/>
      <c r="V85" s="1"/>
      <c r="W85" s="1"/>
      <c r="X85" s="1"/>
      <c r="Y85" s="1"/>
      <c r="Z85" s="1"/>
      <c r="AA85" s="1"/>
      <c r="AB85" s="1"/>
      <c r="AC85" s="1"/>
    </row>
    <row r="86" spans="1:20" s="1" customFormat="1" ht="18.75" customHeight="1">
      <c r="A86" s="975" t="s">
        <v>11</v>
      </c>
      <c r="B86" s="976"/>
      <c r="C86" s="976"/>
      <c r="D86" s="976"/>
      <c r="E86" s="976"/>
      <c r="F86" s="976"/>
      <c r="G86" s="976"/>
      <c r="H86" s="976"/>
      <c r="I86" s="976"/>
      <c r="J86" s="976"/>
      <c r="K86" s="976"/>
      <c r="L86" s="976"/>
      <c r="M86" s="976"/>
      <c r="N86" s="976"/>
      <c r="O86" s="977"/>
      <c r="P86" s="420" t="s">
        <v>0</v>
      </c>
      <c r="Q86" s="99" t="s">
        <v>100</v>
      </c>
      <c r="R86" s="99" t="s">
        <v>101</v>
      </c>
      <c r="S86" s="99" t="s">
        <v>102</v>
      </c>
      <c r="T86" s="797"/>
    </row>
    <row r="87" spans="1:20" s="1" customFormat="1" ht="18.75" customHeight="1">
      <c r="A87" s="972" t="s">
        <v>5</v>
      </c>
      <c r="B87" s="973"/>
      <c r="C87" s="973"/>
      <c r="D87" s="973"/>
      <c r="E87" s="973"/>
      <c r="F87" s="973"/>
      <c r="G87" s="973"/>
      <c r="H87" s="973"/>
      <c r="I87" s="973"/>
      <c r="J87" s="973"/>
      <c r="K87" s="973"/>
      <c r="L87" s="973"/>
      <c r="M87" s="973"/>
      <c r="N87" s="973"/>
      <c r="O87" s="974"/>
      <c r="P87" s="804">
        <f>AVERAGE(Q87:S87)</f>
        <v>13.696825396825398</v>
      </c>
      <c r="Q87" s="805">
        <f>Z84</f>
        <v>14.5</v>
      </c>
      <c r="R87" s="805">
        <f>AA84</f>
        <v>13.733333333333333</v>
      </c>
      <c r="S87" s="805">
        <f>AB84</f>
        <v>12.857142857142858</v>
      </c>
      <c r="T87" s="798"/>
    </row>
    <row r="88" spans="1:20" s="1" customFormat="1" ht="15.75" customHeight="1">
      <c r="A88" s="972" t="s">
        <v>8</v>
      </c>
      <c r="B88" s="973"/>
      <c r="C88" s="973"/>
      <c r="D88" s="973"/>
      <c r="E88" s="973"/>
      <c r="F88" s="973"/>
      <c r="G88" s="973"/>
      <c r="H88" s="973"/>
      <c r="I88" s="973"/>
      <c r="J88" s="973"/>
      <c r="K88" s="973"/>
      <c r="L88" s="973"/>
      <c r="M88" s="973"/>
      <c r="N88" s="973"/>
      <c r="O88" s="974"/>
      <c r="P88" s="804">
        <f aca="true" t="shared" si="37" ref="P88:P94">SUM(Q88:S88)</f>
        <v>90</v>
      </c>
      <c r="Q88" s="805">
        <f>Q83</f>
        <v>30</v>
      </c>
      <c r="R88" s="809">
        <f>R83</f>
        <v>34.5</v>
      </c>
      <c r="S88" s="809">
        <f>S83</f>
        <v>25.5</v>
      </c>
      <c r="T88" s="798"/>
    </row>
    <row r="89" spans="1:20" s="1" customFormat="1" ht="15.75" customHeight="1">
      <c r="A89" s="972" t="s">
        <v>7</v>
      </c>
      <c r="B89" s="973"/>
      <c r="C89" s="973"/>
      <c r="D89" s="973"/>
      <c r="E89" s="973"/>
      <c r="F89" s="973"/>
      <c r="G89" s="973"/>
      <c r="H89" s="973"/>
      <c r="I89" s="973"/>
      <c r="J89" s="973"/>
      <c r="K89" s="973"/>
      <c r="L89" s="973"/>
      <c r="M89" s="973"/>
      <c r="N89" s="973"/>
      <c r="O89" s="974"/>
      <c r="P89" s="804">
        <f t="shared" si="37"/>
        <v>7</v>
      </c>
      <c r="Q89" s="665">
        <v>3</v>
      </c>
      <c r="R89" s="806">
        <v>2</v>
      </c>
      <c r="S89" s="665">
        <v>2</v>
      </c>
      <c r="T89" s="799"/>
    </row>
    <row r="90" spans="1:20" s="1" customFormat="1" ht="15.75" customHeight="1">
      <c r="A90" s="972" t="s">
        <v>6</v>
      </c>
      <c r="B90" s="973"/>
      <c r="C90" s="973"/>
      <c r="D90" s="973"/>
      <c r="E90" s="973"/>
      <c r="F90" s="973"/>
      <c r="G90" s="973"/>
      <c r="H90" s="973"/>
      <c r="I90" s="973"/>
      <c r="J90" s="973"/>
      <c r="K90" s="973"/>
      <c r="L90" s="973"/>
      <c r="M90" s="973"/>
      <c r="N90" s="973"/>
      <c r="O90" s="974"/>
      <c r="P90" s="804">
        <f t="shared" si="37"/>
        <v>13</v>
      </c>
      <c r="Q90" s="665">
        <v>4</v>
      </c>
      <c r="R90" s="806">
        <v>6</v>
      </c>
      <c r="S90" s="665">
        <v>3</v>
      </c>
      <c r="T90" s="799"/>
    </row>
    <row r="91" spans="1:20" s="1" customFormat="1" ht="17.25" customHeight="1">
      <c r="A91" s="972" t="s">
        <v>218</v>
      </c>
      <c r="B91" s="973"/>
      <c r="C91" s="973"/>
      <c r="D91" s="973"/>
      <c r="E91" s="973"/>
      <c r="F91" s="973"/>
      <c r="G91" s="973"/>
      <c r="H91" s="973"/>
      <c r="I91" s="973"/>
      <c r="J91" s="973"/>
      <c r="K91" s="973"/>
      <c r="L91" s="973"/>
      <c r="M91" s="973"/>
      <c r="N91" s="973"/>
      <c r="O91" s="974"/>
      <c r="P91" s="804">
        <f t="shared" si="37"/>
        <v>4</v>
      </c>
      <c r="Q91" s="665">
        <v>2</v>
      </c>
      <c r="R91" s="812">
        <v>2</v>
      </c>
      <c r="S91" s="808"/>
      <c r="T91" s="800"/>
    </row>
    <row r="92" spans="1:20" s="1" customFormat="1" ht="15.75" customHeight="1">
      <c r="A92" s="972" t="s">
        <v>213</v>
      </c>
      <c r="B92" s="973"/>
      <c r="C92" s="973"/>
      <c r="D92" s="973"/>
      <c r="E92" s="973"/>
      <c r="F92" s="973"/>
      <c r="G92" s="973"/>
      <c r="H92" s="973"/>
      <c r="I92" s="973"/>
      <c r="J92" s="973"/>
      <c r="K92" s="973"/>
      <c r="L92" s="973"/>
      <c r="M92" s="973"/>
      <c r="N92" s="973"/>
      <c r="O92" s="974"/>
      <c r="P92" s="804">
        <f t="shared" si="37"/>
        <v>3</v>
      </c>
      <c r="Q92" s="665"/>
      <c r="R92" s="812">
        <v>2</v>
      </c>
      <c r="S92" s="812">
        <v>1</v>
      </c>
      <c r="T92" s="800"/>
    </row>
    <row r="93" spans="1:20" s="1" customFormat="1" ht="15.75" customHeight="1">
      <c r="A93" s="972" t="s">
        <v>152</v>
      </c>
      <c r="B93" s="973"/>
      <c r="C93" s="973"/>
      <c r="D93" s="973"/>
      <c r="E93" s="973"/>
      <c r="F93" s="973"/>
      <c r="G93" s="973"/>
      <c r="H93" s="973"/>
      <c r="I93" s="973"/>
      <c r="J93" s="973"/>
      <c r="K93" s="973"/>
      <c r="L93" s="973"/>
      <c r="M93" s="973"/>
      <c r="N93" s="973"/>
      <c r="O93" s="974"/>
      <c r="P93" s="804">
        <f t="shared" si="37"/>
        <v>3</v>
      </c>
      <c r="Q93" s="665"/>
      <c r="R93" s="665">
        <v>3</v>
      </c>
      <c r="S93" s="807"/>
      <c r="T93" s="801"/>
    </row>
    <row r="94" spans="1:20" s="1" customFormat="1" ht="15.75" customHeight="1">
      <c r="A94" s="972" t="s">
        <v>214</v>
      </c>
      <c r="B94" s="973"/>
      <c r="C94" s="973"/>
      <c r="D94" s="973"/>
      <c r="E94" s="973"/>
      <c r="F94" s="973"/>
      <c r="G94" s="973"/>
      <c r="H94" s="973"/>
      <c r="I94" s="973"/>
      <c r="J94" s="973"/>
      <c r="K94" s="973"/>
      <c r="L94" s="973"/>
      <c r="M94" s="973"/>
      <c r="N94" s="973"/>
      <c r="O94" s="974"/>
      <c r="P94" s="804">
        <f t="shared" si="37"/>
        <v>1</v>
      </c>
      <c r="Q94" s="665"/>
      <c r="R94" s="665"/>
      <c r="S94" s="812">
        <v>1</v>
      </c>
      <c r="T94" s="800"/>
    </row>
    <row r="95" spans="1:29" s="421" customFormat="1" ht="18.75">
      <c r="A95" s="422"/>
      <c r="B95" s="423"/>
      <c r="C95" s="422"/>
      <c r="D95" s="422"/>
      <c r="E95" s="422"/>
      <c r="F95" s="422"/>
      <c r="G95" s="422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4"/>
      <c r="V95" s="424"/>
      <c r="W95" s="424"/>
      <c r="X95" s="424"/>
      <c r="Y95" s="424"/>
      <c r="Z95" s="424"/>
      <c r="AA95" s="424"/>
      <c r="AB95" s="424"/>
      <c r="AC95" s="424"/>
    </row>
    <row r="96" spans="1:28" s="725" customFormat="1" ht="18" customHeight="1">
      <c r="A96" s="722" t="s">
        <v>207</v>
      </c>
      <c r="B96" s="723"/>
      <c r="C96" s="723"/>
      <c r="D96" s="723"/>
      <c r="E96" s="723"/>
      <c r="F96" s="723"/>
      <c r="G96" s="723"/>
      <c r="H96" s="723"/>
      <c r="I96" s="723"/>
      <c r="J96" s="723"/>
      <c r="K96" s="723"/>
      <c r="L96" s="723"/>
      <c r="M96" s="723"/>
      <c r="N96" s="723"/>
      <c r="O96" s="723"/>
      <c r="P96" s="723"/>
      <c r="Q96" s="723"/>
      <c r="R96" s="723"/>
      <c r="S96" s="723"/>
      <c r="T96" s="723"/>
      <c r="U96" s="723"/>
      <c r="V96" s="724"/>
      <c r="W96" s="724"/>
      <c r="X96" s="724"/>
      <c r="Y96" s="724"/>
      <c r="Z96" s="724"/>
      <c r="AA96" s="724"/>
      <c r="AB96" s="724"/>
    </row>
    <row r="97" spans="1:28" s="725" customFormat="1" ht="18" customHeight="1">
      <c r="A97" s="722" t="s">
        <v>208</v>
      </c>
      <c r="B97" s="723"/>
      <c r="C97" s="723"/>
      <c r="D97" s="723"/>
      <c r="E97" s="723"/>
      <c r="F97" s="723"/>
      <c r="G97" s="723"/>
      <c r="H97" s="723"/>
      <c r="I97" s="723"/>
      <c r="J97" s="723"/>
      <c r="K97" s="723"/>
      <c r="L97" s="723"/>
      <c r="M97" s="723"/>
      <c r="N97" s="723"/>
      <c r="O97" s="723"/>
      <c r="P97" s="723"/>
      <c r="Q97" s="723"/>
      <c r="R97" s="723"/>
      <c r="S97" s="723"/>
      <c r="T97" s="723"/>
      <c r="U97" s="723"/>
      <c r="V97" s="724"/>
      <c r="W97" s="724"/>
      <c r="X97" s="724"/>
      <c r="Y97" s="724"/>
      <c r="Z97" s="724"/>
      <c r="AA97" s="724"/>
      <c r="AB97" s="724"/>
    </row>
    <row r="98" spans="1:25" s="424" customFormat="1" ht="15.75">
      <c r="A98" s="726"/>
      <c r="B98" s="726"/>
      <c r="C98" s="726"/>
      <c r="D98" s="726"/>
      <c r="E98" s="726"/>
      <c r="F98" s="726"/>
      <c r="G98" s="726"/>
      <c r="H98" s="726"/>
      <c r="I98" s="726"/>
      <c r="J98" s="726"/>
      <c r="K98" s="726"/>
      <c r="L98" s="726"/>
      <c r="M98" s="726"/>
      <c r="N98" s="726"/>
      <c r="O98" s="726"/>
      <c r="P98" s="727"/>
      <c r="Q98" s="728"/>
      <c r="R98" s="728"/>
      <c r="S98" s="728"/>
      <c r="T98" s="728"/>
      <c r="V98" s="729"/>
      <c r="W98" s="729"/>
      <c r="X98" s="729"/>
      <c r="Y98" s="729"/>
    </row>
    <row r="99" spans="1:20" s="731" customFormat="1" ht="18.75">
      <c r="A99" s="722" t="s">
        <v>205</v>
      </c>
      <c r="B99" s="730"/>
      <c r="C99" s="730"/>
      <c r="D99" s="730"/>
      <c r="E99" s="730"/>
      <c r="F99" s="730"/>
      <c r="G99" s="730"/>
      <c r="H99" s="730"/>
      <c r="I99" s="730"/>
      <c r="J99" s="730"/>
      <c r="K99" s="730"/>
      <c r="L99" s="978" t="s">
        <v>103</v>
      </c>
      <c r="M99" s="978"/>
      <c r="N99" s="978"/>
      <c r="O99" s="978"/>
      <c r="P99" s="978"/>
      <c r="Q99" s="978"/>
      <c r="R99" s="978"/>
      <c r="S99" s="978"/>
      <c r="T99" s="802"/>
    </row>
    <row r="100" spans="1:20" s="731" customFormat="1" ht="18.75">
      <c r="A100" s="732" t="s">
        <v>220</v>
      </c>
      <c r="B100" s="730"/>
      <c r="C100" s="730"/>
      <c r="D100" s="730"/>
      <c r="E100" s="730"/>
      <c r="F100" s="730"/>
      <c r="G100" s="730"/>
      <c r="H100" s="730"/>
      <c r="I100" s="730"/>
      <c r="J100" s="730"/>
      <c r="K100" s="730"/>
      <c r="L100" s="978" t="s">
        <v>104</v>
      </c>
      <c r="M100" s="978"/>
      <c r="N100" s="978"/>
      <c r="O100" s="978"/>
      <c r="P100" s="978"/>
      <c r="Q100" s="978"/>
      <c r="R100" s="978"/>
      <c r="S100" s="978"/>
      <c r="T100" s="802"/>
    </row>
    <row r="101" spans="1:20" s="731" customFormat="1" ht="18.75">
      <c r="A101" s="732"/>
      <c r="B101" s="730"/>
      <c r="C101" s="730"/>
      <c r="D101" s="730"/>
      <c r="E101" s="730"/>
      <c r="F101" s="730"/>
      <c r="G101" s="730"/>
      <c r="H101" s="730"/>
      <c r="I101" s="730"/>
      <c r="J101" s="730"/>
      <c r="K101" s="730"/>
      <c r="L101" s="730"/>
      <c r="M101" s="730"/>
      <c r="N101" s="730"/>
      <c r="O101" s="730"/>
      <c r="P101" s="730"/>
      <c r="Q101" s="730"/>
      <c r="R101" s="730"/>
      <c r="S101" s="730"/>
      <c r="T101" s="730"/>
    </row>
    <row r="102" spans="1:20" s="731" customFormat="1" ht="18.75">
      <c r="A102" s="534" t="s">
        <v>206</v>
      </c>
      <c r="B102" s="733"/>
      <c r="C102" s="734"/>
      <c r="D102" s="734"/>
      <c r="E102" s="734"/>
      <c r="F102" s="734"/>
      <c r="H102" s="734"/>
      <c r="I102" s="734"/>
      <c r="J102" s="978" t="s">
        <v>204</v>
      </c>
      <c r="K102" s="978"/>
      <c r="L102" s="978"/>
      <c r="M102" s="978"/>
      <c r="N102" s="978"/>
      <c r="O102" s="978"/>
      <c r="P102" s="978"/>
      <c r="Q102" s="978"/>
      <c r="R102" s="978"/>
      <c r="S102" s="978"/>
      <c r="T102" s="802"/>
    </row>
    <row r="103" spans="1:7" s="729" customFormat="1" ht="12.75">
      <c r="A103" s="735"/>
      <c r="C103" s="735"/>
      <c r="D103" s="735"/>
      <c r="E103" s="735"/>
      <c r="F103" s="735"/>
      <c r="G103" s="735"/>
    </row>
    <row r="104" spans="1:7" s="729" customFormat="1" ht="18.75">
      <c r="A104" s="534" t="s">
        <v>221</v>
      </c>
      <c r="C104" s="735"/>
      <c r="D104" s="735"/>
      <c r="E104" s="735"/>
      <c r="F104" s="735"/>
      <c r="G104" s="735"/>
    </row>
  </sheetData>
  <sheetProtection/>
  <mergeCells count="51">
    <mergeCell ref="L99:S99"/>
    <mergeCell ref="L100:S100"/>
    <mergeCell ref="J102:S102"/>
    <mergeCell ref="A94:O94"/>
    <mergeCell ref="A93:O93"/>
    <mergeCell ref="A92:O92"/>
    <mergeCell ref="A91:O91"/>
    <mergeCell ref="A90:O90"/>
    <mergeCell ref="A89:O89"/>
    <mergeCell ref="A88:O88"/>
    <mergeCell ref="A87:O87"/>
    <mergeCell ref="A86:O86"/>
    <mergeCell ref="A83:B83"/>
    <mergeCell ref="A82:B82"/>
    <mergeCell ref="A71:B71"/>
    <mergeCell ref="A62:B62"/>
    <mergeCell ref="A53:H53"/>
    <mergeCell ref="A51:B51"/>
    <mergeCell ref="A78:B78"/>
    <mergeCell ref="A48:A49"/>
    <mergeCell ref="C48:C49"/>
    <mergeCell ref="A50:B50"/>
    <mergeCell ref="A46:B46"/>
    <mergeCell ref="A42:B42"/>
    <mergeCell ref="Q6:S6"/>
    <mergeCell ref="A13:B13"/>
    <mergeCell ref="I43:P43"/>
    <mergeCell ref="J6:J7"/>
    <mergeCell ref="L6:L7"/>
    <mergeCell ref="N6:N7"/>
    <mergeCell ref="O6:O7"/>
    <mergeCell ref="F5:F7"/>
    <mergeCell ref="G5:G7"/>
    <mergeCell ref="H5:M5"/>
    <mergeCell ref="N5:O5"/>
    <mergeCell ref="D6:D7"/>
    <mergeCell ref="E6:E7"/>
    <mergeCell ref="H6:H7"/>
    <mergeCell ref="I6:I7"/>
    <mergeCell ref="K6:K7"/>
    <mergeCell ref="M6:M7"/>
    <mergeCell ref="A1:S1"/>
    <mergeCell ref="A3:A7"/>
    <mergeCell ref="B3:B7"/>
    <mergeCell ref="C3:E5"/>
    <mergeCell ref="F3:P3"/>
    <mergeCell ref="Q3:S3"/>
    <mergeCell ref="F4:G4"/>
    <mergeCell ref="H4:P4"/>
    <mergeCell ref="P5:P7"/>
    <mergeCell ref="C6:C7"/>
  </mergeCells>
  <printOptions horizontalCentered="1"/>
  <pageMargins left="0" right="0" top="0.1968503937007874" bottom="0" header="0.3149606299212598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Gozhyk</dc:creator>
  <cp:keywords/>
  <dc:description/>
  <cp:lastModifiedBy>adm</cp:lastModifiedBy>
  <cp:lastPrinted>2023-05-02T14:41:25Z</cp:lastPrinted>
  <dcterms:created xsi:type="dcterms:W3CDTF">2010-02-25T10:28:35Z</dcterms:created>
  <dcterms:modified xsi:type="dcterms:W3CDTF">2023-05-02T14:43:21Z</dcterms:modified>
  <cp:category/>
  <cp:version/>
  <cp:contentType/>
  <cp:contentStatus/>
</cp:coreProperties>
</file>